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0" windowWidth="10110" windowHeight="804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M88" i="1"/>
  <c r="L88"/>
  <c r="M72"/>
  <c r="L72"/>
  <c r="M54"/>
  <c r="L54"/>
  <c r="M37"/>
  <c r="L37"/>
  <c r="M23"/>
  <c r="L23"/>
  <c r="I42"/>
  <c r="K6"/>
  <c r="K4"/>
  <c r="H92"/>
  <c r="G92"/>
  <c r="D92"/>
  <c r="E92" s="1"/>
  <c r="H91"/>
  <c r="G91"/>
  <c r="D91"/>
  <c r="E91" s="1"/>
  <c r="H90"/>
  <c r="G90"/>
  <c r="D90"/>
  <c r="E90" s="1"/>
  <c r="H89"/>
  <c r="G89"/>
  <c r="D89"/>
  <c r="E89" s="1"/>
  <c r="H88"/>
  <c r="G88"/>
  <c r="E88"/>
  <c r="D88"/>
  <c r="H87"/>
  <c r="G87"/>
  <c r="D87"/>
  <c r="E87" s="1"/>
  <c r="H86"/>
  <c r="G86"/>
  <c r="D86"/>
  <c r="E86" s="1"/>
  <c r="H85"/>
  <c r="G85"/>
  <c r="E85"/>
  <c r="D85"/>
  <c r="H84"/>
  <c r="G84"/>
  <c r="D84"/>
  <c r="E84" s="1"/>
  <c r="H83"/>
  <c r="G83"/>
  <c r="D83"/>
  <c r="E83" s="1"/>
  <c r="H76"/>
  <c r="G76"/>
  <c r="D76"/>
  <c r="E76" s="1"/>
  <c r="H75"/>
  <c r="G75"/>
  <c r="D75"/>
  <c r="E75" s="1"/>
  <c r="H74"/>
  <c r="G74"/>
  <c r="D74"/>
  <c r="E74" s="1"/>
  <c r="H73"/>
  <c r="G73"/>
  <c r="E73"/>
  <c r="D73"/>
  <c r="H72"/>
  <c r="G72"/>
  <c r="D72"/>
  <c r="E72" s="1"/>
  <c r="H71"/>
  <c r="G71"/>
  <c r="D71"/>
  <c r="E71" s="1"/>
  <c r="H70"/>
  <c r="I70" s="1"/>
  <c r="J70" s="1"/>
  <c r="G70"/>
  <c r="D70"/>
  <c r="E70" s="1"/>
  <c r="H69"/>
  <c r="G69"/>
  <c r="D69"/>
  <c r="E69" s="1"/>
  <c r="H68"/>
  <c r="G68"/>
  <c r="D68"/>
  <c r="E68" s="1"/>
  <c r="H67"/>
  <c r="G67"/>
  <c r="D67"/>
  <c r="E67" s="1"/>
  <c r="H28"/>
  <c r="G28"/>
  <c r="D28"/>
  <c r="E28" s="1"/>
  <c r="H27"/>
  <c r="G27"/>
  <c r="E27"/>
  <c r="D27"/>
  <c r="H26"/>
  <c r="G26"/>
  <c r="D26"/>
  <c r="E26" s="1"/>
  <c r="H25"/>
  <c r="G25"/>
  <c r="I25" s="1"/>
  <c r="J25" s="1"/>
  <c r="E25"/>
  <c r="D25"/>
  <c r="H24"/>
  <c r="G24"/>
  <c r="D24"/>
  <c r="E24" s="1"/>
  <c r="H23"/>
  <c r="I23" s="1"/>
  <c r="J23" s="1"/>
  <c r="G23"/>
  <c r="D23"/>
  <c r="E23" s="1"/>
  <c r="H22"/>
  <c r="I22" s="1"/>
  <c r="J22" s="1"/>
  <c r="G22"/>
  <c r="D22"/>
  <c r="E22" s="1"/>
  <c r="H21"/>
  <c r="G21"/>
  <c r="E21"/>
  <c r="D21"/>
  <c r="H20"/>
  <c r="G20"/>
  <c r="D20"/>
  <c r="E20" s="1"/>
  <c r="H19"/>
  <c r="G19"/>
  <c r="D19"/>
  <c r="E19" s="1"/>
  <c r="H60"/>
  <c r="G60"/>
  <c r="E60"/>
  <c r="D60"/>
  <c r="H59"/>
  <c r="G59"/>
  <c r="D59"/>
  <c r="E59" s="1"/>
  <c r="H58"/>
  <c r="G58"/>
  <c r="D58"/>
  <c r="E58" s="1"/>
  <c r="H57"/>
  <c r="G57"/>
  <c r="D57"/>
  <c r="E57" s="1"/>
  <c r="H56"/>
  <c r="G56"/>
  <c r="D56"/>
  <c r="E56" s="1"/>
  <c r="H55"/>
  <c r="G55"/>
  <c r="D55"/>
  <c r="E55" s="1"/>
  <c r="H54"/>
  <c r="G54"/>
  <c r="D54"/>
  <c r="E54" s="1"/>
  <c r="H53"/>
  <c r="G53"/>
  <c r="D53"/>
  <c r="E53" s="1"/>
  <c r="H52"/>
  <c r="G52"/>
  <c r="D52"/>
  <c r="E52" s="1"/>
  <c r="H51"/>
  <c r="G51"/>
  <c r="D51"/>
  <c r="E51" s="1"/>
  <c r="H44"/>
  <c r="G44"/>
  <c r="D44"/>
  <c r="E44" s="1"/>
  <c r="H43"/>
  <c r="G43"/>
  <c r="E43"/>
  <c r="D43"/>
  <c r="H42"/>
  <c r="G42"/>
  <c r="D42"/>
  <c r="E42" s="1"/>
  <c r="H41"/>
  <c r="G41"/>
  <c r="D41"/>
  <c r="E41" s="1"/>
  <c r="H40"/>
  <c r="I40" s="1"/>
  <c r="J40" s="1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G13"/>
  <c r="D13"/>
  <c r="E13" s="1"/>
  <c r="G12"/>
  <c r="D12"/>
  <c r="E12" s="1"/>
  <c r="G11"/>
  <c r="D11"/>
  <c r="E11" s="1"/>
  <c r="G10"/>
  <c r="D10"/>
  <c r="E10" s="1"/>
  <c r="G9"/>
  <c r="D9"/>
  <c r="E9" s="1"/>
  <c r="G8"/>
  <c r="D8"/>
  <c r="E8" s="1"/>
  <c r="G7"/>
  <c r="D7"/>
  <c r="E7" s="1"/>
  <c r="G6"/>
  <c r="D6"/>
  <c r="E6" s="1"/>
  <c r="G5"/>
  <c r="D5"/>
  <c r="E5" s="1"/>
  <c r="G4"/>
  <c r="D4"/>
  <c r="E4" s="1"/>
  <c r="I38" l="1"/>
  <c r="J38" s="1"/>
  <c r="I54"/>
  <c r="J54" s="1"/>
  <c r="I35"/>
  <c r="J35" s="1"/>
  <c r="I44"/>
  <c r="J44" s="1"/>
  <c r="I20"/>
  <c r="J20" s="1"/>
  <c r="I37"/>
  <c r="J37" s="1"/>
  <c r="J42"/>
  <c r="I90"/>
  <c r="J90" s="1"/>
  <c r="I68"/>
  <c r="J68" s="1"/>
  <c r="I36"/>
  <c r="J36" s="1"/>
  <c r="I74"/>
  <c r="J74" s="1"/>
  <c r="I76"/>
  <c r="J76" s="1"/>
  <c r="I84"/>
  <c r="J84" s="1"/>
  <c r="I83"/>
  <c r="J83" s="1"/>
  <c r="I67"/>
  <c r="J67" s="1"/>
  <c r="I73"/>
  <c r="J73" s="1"/>
  <c r="I89"/>
  <c r="J89" s="1"/>
  <c r="I88"/>
  <c r="J88" s="1"/>
  <c r="I56"/>
  <c r="J56" s="1"/>
  <c r="I72"/>
  <c r="J72" s="1"/>
  <c r="I71"/>
  <c r="J71" s="1"/>
  <c r="I87"/>
  <c r="J87" s="1"/>
  <c r="H45"/>
  <c r="I60"/>
  <c r="J60" s="1"/>
  <c r="H29"/>
  <c r="I26"/>
  <c r="J26" s="1"/>
  <c r="I24"/>
  <c r="J24" s="1"/>
  <c r="I28"/>
  <c r="J28" s="1"/>
  <c r="I86"/>
  <c r="J86" s="1"/>
  <c r="I92"/>
  <c r="J92" s="1"/>
  <c r="I39"/>
  <c r="J39" s="1"/>
  <c r="I43"/>
  <c r="J43" s="1"/>
  <c r="H61"/>
  <c r="I21"/>
  <c r="J21" s="1"/>
  <c r="I41"/>
  <c r="J41" s="1"/>
  <c r="I51"/>
  <c r="J51" s="1"/>
  <c r="I57"/>
  <c r="J57" s="1"/>
  <c r="I19"/>
  <c r="J19" s="1"/>
  <c r="I53"/>
  <c r="J53" s="1"/>
  <c r="I55"/>
  <c r="J55" s="1"/>
  <c r="I59"/>
  <c r="J59" s="1"/>
  <c r="I27"/>
  <c r="J27" s="1"/>
  <c r="H77"/>
  <c r="H93"/>
  <c r="I85"/>
  <c r="J85" s="1"/>
  <c r="I91"/>
  <c r="J91" s="1"/>
  <c r="E45"/>
  <c r="L36" s="1"/>
  <c r="E77"/>
  <c r="L71" s="1"/>
  <c r="I69"/>
  <c r="J69" s="1"/>
  <c r="I75"/>
  <c r="J75" s="1"/>
  <c r="E93"/>
  <c r="L87" s="1"/>
  <c r="G14"/>
  <c r="I52"/>
  <c r="J52" s="1"/>
  <c r="I58"/>
  <c r="J58" s="1"/>
  <c r="E14"/>
  <c r="E61"/>
  <c r="L53" s="1"/>
  <c r="E29"/>
  <c r="L22" s="1"/>
  <c r="G45"/>
  <c r="G29"/>
  <c r="G93"/>
  <c r="G61"/>
  <c r="G77"/>
  <c r="J45" l="1"/>
  <c r="M36" s="1"/>
  <c r="J77"/>
  <c r="M71" s="1"/>
  <c r="J93"/>
  <c r="M87" s="1"/>
  <c r="J29"/>
  <c r="M22" s="1"/>
  <c r="I10"/>
  <c r="J5"/>
  <c r="J61"/>
  <c r="M53" s="1"/>
</calcChain>
</file>

<file path=xl/sharedStrings.xml><?xml version="1.0" encoding="utf-8"?>
<sst xmlns="http://schemas.openxmlformats.org/spreadsheetml/2006/main" count="264" uniqueCount="64">
  <si>
    <t>PADRAO OURO</t>
  </si>
  <si>
    <t>d</t>
  </si>
  <si>
    <t>d2</t>
  </si>
  <si>
    <t>CC1</t>
  </si>
  <si>
    <t>CC2</t>
  </si>
  <si>
    <t>CC1-CC2</t>
  </si>
  <si>
    <t>(cc1-cc2)2</t>
  </si>
  <si>
    <t>Med1+Med2</t>
  </si>
  <si>
    <t>ERRO TECNICO DE MEDIDA</t>
  </si>
  <si>
    <t>MAX. ERRO INTRA ACEITAVEL</t>
  </si>
  <si>
    <t>ETM =</t>
  </si>
  <si>
    <t>MAX. ERRO INTER ACEITAVEL</t>
  </si>
  <si>
    <t>ETM = RAIZ (SOMA d2 ao quadrado / 2 x numero indivíduos)</t>
  </si>
  <si>
    <t>s</t>
  </si>
  <si>
    <t>S</t>
  </si>
  <si>
    <t>D</t>
  </si>
  <si>
    <t>D2</t>
  </si>
  <si>
    <t>CC1+CC2</t>
  </si>
  <si>
    <t>s-S</t>
  </si>
  <si>
    <t>(s-S)2</t>
  </si>
  <si>
    <t>Sinal</t>
  </si>
  <si>
    <t>ETM intra</t>
  </si>
  <si>
    <t>ETM inter</t>
  </si>
  <si>
    <t>Exam. 1</t>
  </si>
  <si>
    <t>Exam. 2</t>
  </si>
  <si>
    <t>Exam. 3</t>
  </si>
  <si>
    <t>Exam. 4</t>
  </si>
  <si>
    <t>Exam. 5</t>
  </si>
  <si>
    <t>+</t>
  </si>
  <si>
    <t>-</t>
  </si>
  <si>
    <t>nulo</t>
  </si>
  <si>
    <t>6 positivos</t>
  </si>
  <si>
    <t>7 NEGATIVOS</t>
  </si>
  <si>
    <t>ERRO SISTEMATICO NEGATIVO</t>
  </si>
  <si>
    <t>primeira medida mede para menos</t>
  </si>
  <si>
    <t>erro aleatório</t>
  </si>
  <si>
    <t>5 positivos</t>
  </si>
  <si>
    <t>7 POSITIVOS</t>
  </si>
  <si>
    <t>ERRO SISTEMATICO POSITIVO</t>
  </si>
  <si>
    <t>NULO</t>
  </si>
  <si>
    <t>8 POSITIVOS</t>
  </si>
  <si>
    <t>erro sistemático POSITIVO</t>
  </si>
  <si>
    <t>MEDINDO A MAIS DO QUE PADRAO OURO</t>
  </si>
  <si>
    <t xml:space="preserve"> -</t>
  </si>
  <si>
    <t>6 negativos</t>
  </si>
  <si>
    <t>3 positivos</t>
  </si>
  <si>
    <t>ERRO ALEATORIO</t>
  </si>
  <si>
    <t>7 negativos</t>
  </si>
  <si>
    <t>erro sistemático negativo</t>
  </si>
  <si>
    <t>está medindo a menos que o padrão ouro</t>
  </si>
  <si>
    <t>7 Negativos</t>
  </si>
  <si>
    <t>erro sistematico negativo</t>
  </si>
  <si>
    <t>medindo a menos que padrao ouro</t>
  </si>
  <si>
    <t>boa precisão</t>
  </si>
  <si>
    <t>validade ruim</t>
  </si>
  <si>
    <t>validade boa</t>
  </si>
  <si>
    <t>boa validade</t>
  </si>
  <si>
    <t>medindo mais na segunda medida</t>
  </si>
  <si>
    <t>apto para campo, mas treinar forma de medir, já que está medindo sistematicamente menos na primeira medida</t>
  </si>
  <si>
    <t>apto para campo, mas treinar medidas novamente, já que está medindo sistematicamente menos na primeira medida e a menos que  padrão ouro, pode estar apertando a fita em excesso</t>
  </si>
  <si>
    <t>maiores diferenças em pessoas com maiores e menores CC</t>
  </si>
  <si>
    <t>apto para campo, mas treinar medida comparando com padrão ouro, pois está medindo a menos, pode estar apertando a fita</t>
  </si>
  <si>
    <t>não apto. fazer novo treinamento e nova padronização, pois teve diferenças altas em relação ao padrão ouro.  rever forma de medir, cuidando da segunda medida que está medindo mais que a primeira</t>
  </si>
  <si>
    <t>não apto. fazer novo treinamento, e rever forma de medir já que está medindo sistematicamente mais que o padrão ouro. Cuidar primeira e segunda medidas porque também apresenta erro sistemático, sendo que a segunda medida mede mais.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</si>
</sst>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9"/>
  <sheetViews>
    <sheetView tabSelected="1" topLeftCell="A3" zoomScale="85" zoomScaleNormal="85" workbookViewId="0">
      <selection activeCell="L24" sqref="L24"/>
    </sheetView>
  </sheetViews>
  <sheetFormatPr defaultColWidth="8.85546875" defaultRowHeight="12.75"/>
  <cols>
    <col min="1" max="2" width="8.85546875" style="5"/>
    <col min="3" max="3" width="10.140625" style="5" customWidth="1"/>
    <col min="4" max="4" width="9.7109375" style="5" customWidth="1"/>
    <col min="5" max="5" width="10.28515625" style="5" customWidth="1"/>
    <col min="6" max="6" width="11.28515625" style="5" customWidth="1"/>
    <col min="7" max="8" width="12.140625" style="5" bestFit="1" customWidth="1"/>
    <col min="9" max="9" width="9.42578125" style="5" customWidth="1"/>
    <col min="10" max="10" width="10.5703125" style="5" customWidth="1"/>
    <col min="11" max="11" width="11.28515625" style="5" customWidth="1"/>
    <col min="12" max="12" width="15.28515625" style="4" customWidth="1"/>
    <col min="13" max="13" width="8.85546875" style="4"/>
    <col min="14" max="258" width="8.85546875" style="5"/>
    <col min="259" max="259" width="10.140625" style="5" customWidth="1"/>
    <col min="260" max="260" width="9.7109375" style="5" customWidth="1"/>
    <col min="261" max="261" width="10.28515625" style="5" customWidth="1"/>
    <col min="262" max="262" width="11.28515625" style="5" customWidth="1"/>
    <col min="263" max="264" width="12.140625" style="5" bestFit="1" customWidth="1"/>
    <col min="265" max="265" width="9.42578125" style="5" customWidth="1"/>
    <col min="266" max="266" width="10.5703125" style="5" customWidth="1"/>
    <col min="267" max="267" width="11.28515625" style="5" customWidth="1"/>
    <col min="268" max="268" width="15.28515625" style="5" customWidth="1"/>
    <col min="269" max="514" width="8.85546875" style="5"/>
    <col min="515" max="515" width="10.140625" style="5" customWidth="1"/>
    <col min="516" max="516" width="9.7109375" style="5" customWidth="1"/>
    <col min="517" max="517" width="10.28515625" style="5" customWidth="1"/>
    <col min="518" max="518" width="11.28515625" style="5" customWidth="1"/>
    <col min="519" max="520" width="12.140625" style="5" bestFit="1" customWidth="1"/>
    <col min="521" max="521" width="9.42578125" style="5" customWidth="1"/>
    <col min="522" max="522" width="10.5703125" style="5" customWidth="1"/>
    <col min="523" max="523" width="11.28515625" style="5" customWidth="1"/>
    <col min="524" max="524" width="15.28515625" style="5" customWidth="1"/>
    <col min="525" max="770" width="8.85546875" style="5"/>
    <col min="771" max="771" width="10.140625" style="5" customWidth="1"/>
    <col min="772" max="772" width="9.7109375" style="5" customWidth="1"/>
    <col min="773" max="773" width="10.28515625" style="5" customWidth="1"/>
    <col min="774" max="774" width="11.28515625" style="5" customWidth="1"/>
    <col min="775" max="776" width="12.140625" style="5" bestFit="1" customWidth="1"/>
    <col min="777" max="777" width="9.42578125" style="5" customWidth="1"/>
    <col min="778" max="778" width="10.5703125" style="5" customWidth="1"/>
    <col min="779" max="779" width="11.28515625" style="5" customWidth="1"/>
    <col min="780" max="780" width="15.28515625" style="5" customWidth="1"/>
    <col min="781" max="1026" width="8.85546875" style="5"/>
    <col min="1027" max="1027" width="10.140625" style="5" customWidth="1"/>
    <col min="1028" max="1028" width="9.7109375" style="5" customWidth="1"/>
    <col min="1029" max="1029" width="10.28515625" style="5" customWidth="1"/>
    <col min="1030" max="1030" width="11.28515625" style="5" customWidth="1"/>
    <col min="1031" max="1032" width="12.140625" style="5" bestFit="1" customWidth="1"/>
    <col min="1033" max="1033" width="9.42578125" style="5" customWidth="1"/>
    <col min="1034" max="1034" width="10.5703125" style="5" customWidth="1"/>
    <col min="1035" max="1035" width="11.28515625" style="5" customWidth="1"/>
    <col min="1036" max="1036" width="15.28515625" style="5" customWidth="1"/>
    <col min="1037" max="1282" width="8.85546875" style="5"/>
    <col min="1283" max="1283" width="10.140625" style="5" customWidth="1"/>
    <col min="1284" max="1284" width="9.7109375" style="5" customWidth="1"/>
    <col min="1285" max="1285" width="10.28515625" style="5" customWidth="1"/>
    <col min="1286" max="1286" width="11.28515625" style="5" customWidth="1"/>
    <col min="1287" max="1288" width="12.140625" style="5" bestFit="1" customWidth="1"/>
    <col min="1289" max="1289" width="9.42578125" style="5" customWidth="1"/>
    <col min="1290" max="1290" width="10.5703125" style="5" customWidth="1"/>
    <col min="1291" max="1291" width="11.28515625" style="5" customWidth="1"/>
    <col min="1292" max="1292" width="15.28515625" style="5" customWidth="1"/>
    <col min="1293" max="1538" width="8.85546875" style="5"/>
    <col min="1539" max="1539" width="10.140625" style="5" customWidth="1"/>
    <col min="1540" max="1540" width="9.7109375" style="5" customWidth="1"/>
    <col min="1541" max="1541" width="10.28515625" style="5" customWidth="1"/>
    <col min="1542" max="1542" width="11.28515625" style="5" customWidth="1"/>
    <col min="1543" max="1544" width="12.140625" style="5" bestFit="1" customWidth="1"/>
    <col min="1545" max="1545" width="9.42578125" style="5" customWidth="1"/>
    <col min="1546" max="1546" width="10.5703125" style="5" customWidth="1"/>
    <col min="1547" max="1547" width="11.28515625" style="5" customWidth="1"/>
    <col min="1548" max="1548" width="15.28515625" style="5" customWidth="1"/>
    <col min="1549" max="1794" width="8.85546875" style="5"/>
    <col min="1795" max="1795" width="10.140625" style="5" customWidth="1"/>
    <col min="1796" max="1796" width="9.7109375" style="5" customWidth="1"/>
    <col min="1797" max="1797" width="10.28515625" style="5" customWidth="1"/>
    <col min="1798" max="1798" width="11.28515625" style="5" customWidth="1"/>
    <col min="1799" max="1800" width="12.140625" style="5" bestFit="1" customWidth="1"/>
    <col min="1801" max="1801" width="9.42578125" style="5" customWidth="1"/>
    <col min="1802" max="1802" width="10.5703125" style="5" customWidth="1"/>
    <col min="1803" max="1803" width="11.28515625" style="5" customWidth="1"/>
    <col min="1804" max="1804" width="15.28515625" style="5" customWidth="1"/>
    <col min="1805" max="2050" width="8.85546875" style="5"/>
    <col min="2051" max="2051" width="10.140625" style="5" customWidth="1"/>
    <col min="2052" max="2052" width="9.7109375" style="5" customWidth="1"/>
    <col min="2053" max="2053" width="10.28515625" style="5" customWidth="1"/>
    <col min="2054" max="2054" width="11.28515625" style="5" customWidth="1"/>
    <col min="2055" max="2056" width="12.140625" style="5" bestFit="1" customWidth="1"/>
    <col min="2057" max="2057" width="9.42578125" style="5" customWidth="1"/>
    <col min="2058" max="2058" width="10.5703125" style="5" customWidth="1"/>
    <col min="2059" max="2059" width="11.28515625" style="5" customWidth="1"/>
    <col min="2060" max="2060" width="15.28515625" style="5" customWidth="1"/>
    <col min="2061" max="2306" width="8.85546875" style="5"/>
    <col min="2307" max="2307" width="10.140625" style="5" customWidth="1"/>
    <col min="2308" max="2308" width="9.7109375" style="5" customWidth="1"/>
    <col min="2309" max="2309" width="10.28515625" style="5" customWidth="1"/>
    <col min="2310" max="2310" width="11.28515625" style="5" customWidth="1"/>
    <col min="2311" max="2312" width="12.140625" style="5" bestFit="1" customWidth="1"/>
    <col min="2313" max="2313" width="9.42578125" style="5" customWidth="1"/>
    <col min="2314" max="2314" width="10.5703125" style="5" customWidth="1"/>
    <col min="2315" max="2315" width="11.28515625" style="5" customWidth="1"/>
    <col min="2316" max="2316" width="15.28515625" style="5" customWidth="1"/>
    <col min="2317" max="2562" width="8.85546875" style="5"/>
    <col min="2563" max="2563" width="10.140625" style="5" customWidth="1"/>
    <col min="2564" max="2564" width="9.7109375" style="5" customWidth="1"/>
    <col min="2565" max="2565" width="10.28515625" style="5" customWidth="1"/>
    <col min="2566" max="2566" width="11.28515625" style="5" customWidth="1"/>
    <col min="2567" max="2568" width="12.140625" style="5" bestFit="1" customWidth="1"/>
    <col min="2569" max="2569" width="9.42578125" style="5" customWidth="1"/>
    <col min="2570" max="2570" width="10.5703125" style="5" customWidth="1"/>
    <col min="2571" max="2571" width="11.28515625" style="5" customWidth="1"/>
    <col min="2572" max="2572" width="15.28515625" style="5" customWidth="1"/>
    <col min="2573" max="2818" width="8.85546875" style="5"/>
    <col min="2819" max="2819" width="10.140625" style="5" customWidth="1"/>
    <col min="2820" max="2820" width="9.7109375" style="5" customWidth="1"/>
    <col min="2821" max="2821" width="10.28515625" style="5" customWidth="1"/>
    <col min="2822" max="2822" width="11.28515625" style="5" customWidth="1"/>
    <col min="2823" max="2824" width="12.140625" style="5" bestFit="1" customWidth="1"/>
    <col min="2825" max="2825" width="9.42578125" style="5" customWidth="1"/>
    <col min="2826" max="2826" width="10.5703125" style="5" customWidth="1"/>
    <col min="2827" max="2827" width="11.28515625" style="5" customWidth="1"/>
    <col min="2828" max="2828" width="15.28515625" style="5" customWidth="1"/>
    <col min="2829" max="3074" width="8.85546875" style="5"/>
    <col min="3075" max="3075" width="10.140625" style="5" customWidth="1"/>
    <col min="3076" max="3076" width="9.7109375" style="5" customWidth="1"/>
    <col min="3077" max="3077" width="10.28515625" style="5" customWidth="1"/>
    <col min="3078" max="3078" width="11.28515625" style="5" customWidth="1"/>
    <col min="3079" max="3080" width="12.140625" style="5" bestFit="1" customWidth="1"/>
    <col min="3081" max="3081" width="9.42578125" style="5" customWidth="1"/>
    <col min="3082" max="3082" width="10.5703125" style="5" customWidth="1"/>
    <col min="3083" max="3083" width="11.28515625" style="5" customWidth="1"/>
    <col min="3084" max="3084" width="15.28515625" style="5" customWidth="1"/>
    <col min="3085" max="3330" width="8.85546875" style="5"/>
    <col min="3331" max="3331" width="10.140625" style="5" customWidth="1"/>
    <col min="3332" max="3332" width="9.7109375" style="5" customWidth="1"/>
    <col min="3333" max="3333" width="10.28515625" style="5" customWidth="1"/>
    <col min="3334" max="3334" width="11.28515625" style="5" customWidth="1"/>
    <col min="3335" max="3336" width="12.140625" style="5" bestFit="1" customWidth="1"/>
    <col min="3337" max="3337" width="9.42578125" style="5" customWidth="1"/>
    <col min="3338" max="3338" width="10.5703125" style="5" customWidth="1"/>
    <col min="3339" max="3339" width="11.28515625" style="5" customWidth="1"/>
    <col min="3340" max="3340" width="15.28515625" style="5" customWidth="1"/>
    <col min="3341" max="3586" width="8.85546875" style="5"/>
    <col min="3587" max="3587" width="10.140625" style="5" customWidth="1"/>
    <col min="3588" max="3588" width="9.7109375" style="5" customWidth="1"/>
    <col min="3589" max="3589" width="10.28515625" style="5" customWidth="1"/>
    <col min="3590" max="3590" width="11.28515625" style="5" customWidth="1"/>
    <col min="3591" max="3592" width="12.140625" style="5" bestFit="1" customWidth="1"/>
    <col min="3593" max="3593" width="9.42578125" style="5" customWidth="1"/>
    <col min="3594" max="3594" width="10.5703125" style="5" customWidth="1"/>
    <col min="3595" max="3595" width="11.28515625" style="5" customWidth="1"/>
    <col min="3596" max="3596" width="15.28515625" style="5" customWidth="1"/>
    <col min="3597" max="3842" width="8.85546875" style="5"/>
    <col min="3843" max="3843" width="10.140625" style="5" customWidth="1"/>
    <col min="3844" max="3844" width="9.7109375" style="5" customWidth="1"/>
    <col min="3845" max="3845" width="10.28515625" style="5" customWidth="1"/>
    <col min="3846" max="3846" width="11.28515625" style="5" customWidth="1"/>
    <col min="3847" max="3848" width="12.140625" style="5" bestFit="1" customWidth="1"/>
    <col min="3849" max="3849" width="9.42578125" style="5" customWidth="1"/>
    <col min="3850" max="3850" width="10.5703125" style="5" customWidth="1"/>
    <col min="3851" max="3851" width="11.28515625" style="5" customWidth="1"/>
    <col min="3852" max="3852" width="15.28515625" style="5" customWidth="1"/>
    <col min="3853" max="4098" width="8.85546875" style="5"/>
    <col min="4099" max="4099" width="10.140625" style="5" customWidth="1"/>
    <col min="4100" max="4100" width="9.7109375" style="5" customWidth="1"/>
    <col min="4101" max="4101" width="10.28515625" style="5" customWidth="1"/>
    <col min="4102" max="4102" width="11.28515625" style="5" customWidth="1"/>
    <col min="4103" max="4104" width="12.140625" style="5" bestFit="1" customWidth="1"/>
    <col min="4105" max="4105" width="9.42578125" style="5" customWidth="1"/>
    <col min="4106" max="4106" width="10.5703125" style="5" customWidth="1"/>
    <col min="4107" max="4107" width="11.28515625" style="5" customWidth="1"/>
    <col min="4108" max="4108" width="15.28515625" style="5" customWidth="1"/>
    <col min="4109" max="4354" width="8.85546875" style="5"/>
    <col min="4355" max="4355" width="10.140625" style="5" customWidth="1"/>
    <col min="4356" max="4356" width="9.7109375" style="5" customWidth="1"/>
    <col min="4357" max="4357" width="10.28515625" style="5" customWidth="1"/>
    <col min="4358" max="4358" width="11.28515625" style="5" customWidth="1"/>
    <col min="4359" max="4360" width="12.140625" style="5" bestFit="1" customWidth="1"/>
    <col min="4361" max="4361" width="9.42578125" style="5" customWidth="1"/>
    <col min="4362" max="4362" width="10.5703125" style="5" customWidth="1"/>
    <col min="4363" max="4363" width="11.28515625" style="5" customWidth="1"/>
    <col min="4364" max="4364" width="15.28515625" style="5" customWidth="1"/>
    <col min="4365" max="4610" width="8.85546875" style="5"/>
    <col min="4611" max="4611" width="10.140625" style="5" customWidth="1"/>
    <col min="4612" max="4612" width="9.7109375" style="5" customWidth="1"/>
    <col min="4613" max="4613" width="10.28515625" style="5" customWidth="1"/>
    <col min="4614" max="4614" width="11.28515625" style="5" customWidth="1"/>
    <col min="4615" max="4616" width="12.140625" style="5" bestFit="1" customWidth="1"/>
    <col min="4617" max="4617" width="9.42578125" style="5" customWidth="1"/>
    <col min="4618" max="4618" width="10.5703125" style="5" customWidth="1"/>
    <col min="4619" max="4619" width="11.28515625" style="5" customWidth="1"/>
    <col min="4620" max="4620" width="15.28515625" style="5" customWidth="1"/>
    <col min="4621" max="4866" width="8.85546875" style="5"/>
    <col min="4867" max="4867" width="10.140625" style="5" customWidth="1"/>
    <col min="4868" max="4868" width="9.7109375" style="5" customWidth="1"/>
    <col min="4869" max="4869" width="10.28515625" style="5" customWidth="1"/>
    <col min="4870" max="4870" width="11.28515625" style="5" customWidth="1"/>
    <col min="4871" max="4872" width="12.140625" style="5" bestFit="1" customWidth="1"/>
    <col min="4873" max="4873" width="9.42578125" style="5" customWidth="1"/>
    <col min="4874" max="4874" width="10.5703125" style="5" customWidth="1"/>
    <col min="4875" max="4875" width="11.28515625" style="5" customWidth="1"/>
    <col min="4876" max="4876" width="15.28515625" style="5" customWidth="1"/>
    <col min="4877" max="5122" width="8.85546875" style="5"/>
    <col min="5123" max="5123" width="10.140625" style="5" customWidth="1"/>
    <col min="5124" max="5124" width="9.7109375" style="5" customWidth="1"/>
    <col min="5125" max="5125" width="10.28515625" style="5" customWidth="1"/>
    <col min="5126" max="5126" width="11.28515625" style="5" customWidth="1"/>
    <col min="5127" max="5128" width="12.140625" style="5" bestFit="1" customWidth="1"/>
    <col min="5129" max="5129" width="9.42578125" style="5" customWidth="1"/>
    <col min="5130" max="5130" width="10.5703125" style="5" customWidth="1"/>
    <col min="5131" max="5131" width="11.28515625" style="5" customWidth="1"/>
    <col min="5132" max="5132" width="15.28515625" style="5" customWidth="1"/>
    <col min="5133" max="5378" width="8.85546875" style="5"/>
    <col min="5379" max="5379" width="10.140625" style="5" customWidth="1"/>
    <col min="5380" max="5380" width="9.7109375" style="5" customWidth="1"/>
    <col min="5381" max="5381" width="10.28515625" style="5" customWidth="1"/>
    <col min="5382" max="5382" width="11.28515625" style="5" customWidth="1"/>
    <col min="5383" max="5384" width="12.140625" style="5" bestFit="1" customWidth="1"/>
    <col min="5385" max="5385" width="9.42578125" style="5" customWidth="1"/>
    <col min="5386" max="5386" width="10.5703125" style="5" customWidth="1"/>
    <col min="5387" max="5387" width="11.28515625" style="5" customWidth="1"/>
    <col min="5388" max="5388" width="15.28515625" style="5" customWidth="1"/>
    <col min="5389" max="5634" width="8.85546875" style="5"/>
    <col min="5635" max="5635" width="10.140625" style="5" customWidth="1"/>
    <col min="5636" max="5636" width="9.7109375" style="5" customWidth="1"/>
    <col min="5637" max="5637" width="10.28515625" style="5" customWidth="1"/>
    <col min="5638" max="5638" width="11.28515625" style="5" customWidth="1"/>
    <col min="5639" max="5640" width="12.140625" style="5" bestFit="1" customWidth="1"/>
    <col min="5641" max="5641" width="9.42578125" style="5" customWidth="1"/>
    <col min="5642" max="5642" width="10.5703125" style="5" customWidth="1"/>
    <col min="5643" max="5643" width="11.28515625" style="5" customWidth="1"/>
    <col min="5644" max="5644" width="15.28515625" style="5" customWidth="1"/>
    <col min="5645" max="5890" width="8.85546875" style="5"/>
    <col min="5891" max="5891" width="10.140625" style="5" customWidth="1"/>
    <col min="5892" max="5892" width="9.7109375" style="5" customWidth="1"/>
    <col min="5893" max="5893" width="10.28515625" style="5" customWidth="1"/>
    <col min="5894" max="5894" width="11.28515625" style="5" customWidth="1"/>
    <col min="5895" max="5896" width="12.140625" style="5" bestFit="1" customWidth="1"/>
    <col min="5897" max="5897" width="9.42578125" style="5" customWidth="1"/>
    <col min="5898" max="5898" width="10.5703125" style="5" customWidth="1"/>
    <col min="5899" max="5899" width="11.28515625" style="5" customWidth="1"/>
    <col min="5900" max="5900" width="15.28515625" style="5" customWidth="1"/>
    <col min="5901" max="6146" width="8.85546875" style="5"/>
    <col min="6147" max="6147" width="10.140625" style="5" customWidth="1"/>
    <col min="6148" max="6148" width="9.7109375" style="5" customWidth="1"/>
    <col min="6149" max="6149" width="10.28515625" style="5" customWidth="1"/>
    <col min="6150" max="6150" width="11.28515625" style="5" customWidth="1"/>
    <col min="6151" max="6152" width="12.140625" style="5" bestFit="1" customWidth="1"/>
    <col min="6153" max="6153" width="9.42578125" style="5" customWidth="1"/>
    <col min="6154" max="6154" width="10.5703125" style="5" customWidth="1"/>
    <col min="6155" max="6155" width="11.28515625" style="5" customWidth="1"/>
    <col min="6156" max="6156" width="15.28515625" style="5" customWidth="1"/>
    <col min="6157" max="6402" width="8.85546875" style="5"/>
    <col min="6403" max="6403" width="10.140625" style="5" customWidth="1"/>
    <col min="6404" max="6404" width="9.7109375" style="5" customWidth="1"/>
    <col min="6405" max="6405" width="10.28515625" style="5" customWidth="1"/>
    <col min="6406" max="6406" width="11.28515625" style="5" customWidth="1"/>
    <col min="6407" max="6408" width="12.140625" style="5" bestFit="1" customWidth="1"/>
    <col min="6409" max="6409" width="9.42578125" style="5" customWidth="1"/>
    <col min="6410" max="6410" width="10.5703125" style="5" customWidth="1"/>
    <col min="6411" max="6411" width="11.28515625" style="5" customWidth="1"/>
    <col min="6412" max="6412" width="15.28515625" style="5" customWidth="1"/>
    <col min="6413" max="6658" width="8.85546875" style="5"/>
    <col min="6659" max="6659" width="10.140625" style="5" customWidth="1"/>
    <col min="6660" max="6660" width="9.7109375" style="5" customWidth="1"/>
    <col min="6661" max="6661" width="10.28515625" style="5" customWidth="1"/>
    <col min="6662" max="6662" width="11.28515625" style="5" customWidth="1"/>
    <col min="6663" max="6664" width="12.140625" style="5" bestFit="1" customWidth="1"/>
    <col min="6665" max="6665" width="9.42578125" style="5" customWidth="1"/>
    <col min="6666" max="6666" width="10.5703125" style="5" customWidth="1"/>
    <col min="6667" max="6667" width="11.28515625" style="5" customWidth="1"/>
    <col min="6668" max="6668" width="15.28515625" style="5" customWidth="1"/>
    <col min="6669" max="6914" width="8.85546875" style="5"/>
    <col min="6915" max="6915" width="10.140625" style="5" customWidth="1"/>
    <col min="6916" max="6916" width="9.7109375" style="5" customWidth="1"/>
    <col min="6917" max="6917" width="10.28515625" style="5" customWidth="1"/>
    <col min="6918" max="6918" width="11.28515625" style="5" customWidth="1"/>
    <col min="6919" max="6920" width="12.140625" style="5" bestFit="1" customWidth="1"/>
    <col min="6921" max="6921" width="9.42578125" style="5" customWidth="1"/>
    <col min="6922" max="6922" width="10.5703125" style="5" customWidth="1"/>
    <col min="6923" max="6923" width="11.28515625" style="5" customWidth="1"/>
    <col min="6924" max="6924" width="15.28515625" style="5" customWidth="1"/>
    <col min="6925" max="7170" width="8.85546875" style="5"/>
    <col min="7171" max="7171" width="10.140625" style="5" customWidth="1"/>
    <col min="7172" max="7172" width="9.7109375" style="5" customWidth="1"/>
    <col min="7173" max="7173" width="10.28515625" style="5" customWidth="1"/>
    <col min="7174" max="7174" width="11.28515625" style="5" customWidth="1"/>
    <col min="7175" max="7176" width="12.140625" style="5" bestFit="1" customWidth="1"/>
    <col min="7177" max="7177" width="9.42578125" style="5" customWidth="1"/>
    <col min="7178" max="7178" width="10.5703125" style="5" customWidth="1"/>
    <col min="7179" max="7179" width="11.28515625" style="5" customWidth="1"/>
    <col min="7180" max="7180" width="15.28515625" style="5" customWidth="1"/>
    <col min="7181" max="7426" width="8.85546875" style="5"/>
    <col min="7427" max="7427" width="10.140625" style="5" customWidth="1"/>
    <col min="7428" max="7428" width="9.7109375" style="5" customWidth="1"/>
    <col min="7429" max="7429" width="10.28515625" style="5" customWidth="1"/>
    <col min="7430" max="7430" width="11.28515625" style="5" customWidth="1"/>
    <col min="7431" max="7432" width="12.140625" style="5" bestFit="1" customWidth="1"/>
    <col min="7433" max="7433" width="9.42578125" style="5" customWidth="1"/>
    <col min="7434" max="7434" width="10.5703125" style="5" customWidth="1"/>
    <col min="7435" max="7435" width="11.28515625" style="5" customWidth="1"/>
    <col min="7436" max="7436" width="15.28515625" style="5" customWidth="1"/>
    <col min="7437" max="7682" width="8.85546875" style="5"/>
    <col min="7683" max="7683" width="10.140625" style="5" customWidth="1"/>
    <col min="7684" max="7684" width="9.7109375" style="5" customWidth="1"/>
    <col min="7685" max="7685" width="10.28515625" style="5" customWidth="1"/>
    <col min="7686" max="7686" width="11.28515625" style="5" customWidth="1"/>
    <col min="7687" max="7688" width="12.140625" style="5" bestFit="1" customWidth="1"/>
    <col min="7689" max="7689" width="9.42578125" style="5" customWidth="1"/>
    <col min="7690" max="7690" width="10.5703125" style="5" customWidth="1"/>
    <col min="7691" max="7691" width="11.28515625" style="5" customWidth="1"/>
    <col min="7692" max="7692" width="15.28515625" style="5" customWidth="1"/>
    <col min="7693" max="7938" width="8.85546875" style="5"/>
    <col min="7939" max="7939" width="10.140625" style="5" customWidth="1"/>
    <col min="7940" max="7940" width="9.7109375" style="5" customWidth="1"/>
    <col min="7941" max="7941" width="10.28515625" style="5" customWidth="1"/>
    <col min="7942" max="7942" width="11.28515625" style="5" customWidth="1"/>
    <col min="7943" max="7944" width="12.140625" style="5" bestFit="1" customWidth="1"/>
    <col min="7945" max="7945" width="9.42578125" style="5" customWidth="1"/>
    <col min="7946" max="7946" width="10.5703125" style="5" customWidth="1"/>
    <col min="7947" max="7947" width="11.28515625" style="5" customWidth="1"/>
    <col min="7948" max="7948" width="15.28515625" style="5" customWidth="1"/>
    <col min="7949" max="8194" width="8.85546875" style="5"/>
    <col min="8195" max="8195" width="10.140625" style="5" customWidth="1"/>
    <col min="8196" max="8196" width="9.7109375" style="5" customWidth="1"/>
    <col min="8197" max="8197" width="10.28515625" style="5" customWidth="1"/>
    <col min="8198" max="8198" width="11.28515625" style="5" customWidth="1"/>
    <col min="8199" max="8200" width="12.140625" style="5" bestFit="1" customWidth="1"/>
    <col min="8201" max="8201" width="9.42578125" style="5" customWidth="1"/>
    <col min="8202" max="8202" width="10.5703125" style="5" customWidth="1"/>
    <col min="8203" max="8203" width="11.28515625" style="5" customWidth="1"/>
    <col min="8204" max="8204" width="15.28515625" style="5" customWidth="1"/>
    <col min="8205" max="8450" width="8.85546875" style="5"/>
    <col min="8451" max="8451" width="10.140625" style="5" customWidth="1"/>
    <col min="8452" max="8452" width="9.7109375" style="5" customWidth="1"/>
    <col min="8453" max="8453" width="10.28515625" style="5" customWidth="1"/>
    <col min="8454" max="8454" width="11.28515625" style="5" customWidth="1"/>
    <col min="8455" max="8456" width="12.140625" style="5" bestFit="1" customWidth="1"/>
    <col min="8457" max="8457" width="9.42578125" style="5" customWidth="1"/>
    <col min="8458" max="8458" width="10.5703125" style="5" customWidth="1"/>
    <col min="8459" max="8459" width="11.28515625" style="5" customWidth="1"/>
    <col min="8460" max="8460" width="15.28515625" style="5" customWidth="1"/>
    <col min="8461" max="8706" width="8.85546875" style="5"/>
    <col min="8707" max="8707" width="10.140625" style="5" customWidth="1"/>
    <col min="8708" max="8708" width="9.7109375" style="5" customWidth="1"/>
    <col min="8709" max="8709" width="10.28515625" style="5" customWidth="1"/>
    <col min="8710" max="8710" width="11.28515625" style="5" customWidth="1"/>
    <col min="8711" max="8712" width="12.140625" style="5" bestFit="1" customWidth="1"/>
    <col min="8713" max="8713" width="9.42578125" style="5" customWidth="1"/>
    <col min="8714" max="8714" width="10.5703125" style="5" customWidth="1"/>
    <col min="8715" max="8715" width="11.28515625" style="5" customWidth="1"/>
    <col min="8716" max="8716" width="15.28515625" style="5" customWidth="1"/>
    <col min="8717" max="8962" width="8.85546875" style="5"/>
    <col min="8963" max="8963" width="10.140625" style="5" customWidth="1"/>
    <col min="8964" max="8964" width="9.7109375" style="5" customWidth="1"/>
    <col min="8965" max="8965" width="10.28515625" style="5" customWidth="1"/>
    <col min="8966" max="8966" width="11.28515625" style="5" customWidth="1"/>
    <col min="8967" max="8968" width="12.140625" style="5" bestFit="1" customWidth="1"/>
    <col min="8969" max="8969" width="9.42578125" style="5" customWidth="1"/>
    <col min="8970" max="8970" width="10.5703125" style="5" customWidth="1"/>
    <col min="8971" max="8971" width="11.28515625" style="5" customWidth="1"/>
    <col min="8972" max="8972" width="15.28515625" style="5" customWidth="1"/>
    <col min="8973" max="9218" width="8.85546875" style="5"/>
    <col min="9219" max="9219" width="10.140625" style="5" customWidth="1"/>
    <col min="9220" max="9220" width="9.7109375" style="5" customWidth="1"/>
    <col min="9221" max="9221" width="10.28515625" style="5" customWidth="1"/>
    <col min="9222" max="9222" width="11.28515625" style="5" customWidth="1"/>
    <col min="9223" max="9224" width="12.140625" style="5" bestFit="1" customWidth="1"/>
    <col min="9225" max="9225" width="9.42578125" style="5" customWidth="1"/>
    <col min="9226" max="9226" width="10.5703125" style="5" customWidth="1"/>
    <col min="9227" max="9227" width="11.28515625" style="5" customWidth="1"/>
    <col min="9228" max="9228" width="15.28515625" style="5" customWidth="1"/>
    <col min="9229" max="9474" width="8.85546875" style="5"/>
    <col min="9475" max="9475" width="10.140625" style="5" customWidth="1"/>
    <col min="9476" max="9476" width="9.7109375" style="5" customWidth="1"/>
    <col min="9477" max="9477" width="10.28515625" style="5" customWidth="1"/>
    <col min="9478" max="9478" width="11.28515625" style="5" customWidth="1"/>
    <col min="9479" max="9480" width="12.140625" style="5" bestFit="1" customWidth="1"/>
    <col min="9481" max="9481" width="9.42578125" style="5" customWidth="1"/>
    <col min="9482" max="9482" width="10.5703125" style="5" customWidth="1"/>
    <col min="9483" max="9483" width="11.28515625" style="5" customWidth="1"/>
    <col min="9484" max="9484" width="15.28515625" style="5" customWidth="1"/>
    <col min="9485" max="9730" width="8.85546875" style="5"/>
    <col min="9731" max="9731" width="10.140625" style="5" customWidth="1"/>
    <col min="9732" max="9732" width="9.7109375" style="5" customWidth="1"/>
    <col min="9733" max="9733" width="10.28515625" style="5" customWidth="1"/>
    <col min="9734" max="9734" width="11.28515625" style="5" customWidth="1"/>
    <col min="9735" max="9736" width="12.140625" style="5" bestFit="1" customWidth="1"/>
    <col min="9737" max="9737" width="9.42578125" style="5" customWidth="1"/>
    <col min="9738" max="9738" width="10.5703125" style="5" customWidth="1"/>
    <col min="9739" max="9739" width="11.28515625" style="5" customWidth="1"/>
    <col min="9740" max="9740" width="15.28515625" style="5" customWidth="1"/>
    <col min="9741" max="9986" width="8.85546875" style="5"/>
    <col min="9987" max="9987" width="10.140625" style="5" customWidth="1"/>
    <col min="9988" max="9988" width="9.7109375" style="5" customWidth="1"/>
    <col min="9989" max="9989" width="10.28515625" style="5" customWidth="1"/>
    <col min="9990" max="9990" width="11.28515625" style="5" customWidth="1"/>
    <col min="9991" max="9992" width="12.140625" style="5" bestFit="1" customWidth="1"/>
    <col min="9993" max="9993" width="9.42578125" style="5" customWidth="1"/>
    <col min="9994" max="9994" width="10.5703125" style="5" customWidth="1"/>
    <col min="9995" max="9995" width="11.28515625" style="5" customWidth="1"/>
    <col min="9996" max="9996" width="15.28515625" style="5" customWidth="1"/>
    <col min="9997" max="10242" width="8.85546875" style="5"/>
    <col min="10243" max="10243" width="10.140625" style="5" customWidth="1"/>
    <col min="10244" max="10244" width="9.7109375" style="5" customWidth="1"/>
    <col min="10245" max="10245" width="10.28515625" style="5" customWidth="1"/>
    <col min="10246" max="10246" width="11.28515625" style="5" customWidth="1"/>
    <col min="10247" max="10248" width="12.140625" style="5" bestFit="1" customWidth="1"/>
    <col min="10249" max="10249" width="9.42578125" style="5" customWidth="1"/>
    <col min="10250" max="10250" width="10.5703125" style="5" customWidth="1"/>
    <col min="10251" max="10251" width="11.28515625" style="5" customWidth="1"/>
    <col min="10252" max="10252" width="15.28515625" style="5" customWidth="1"/>
    <col min="10253" max="10498" width="8.85546875" style="5"/>
    <col min="10499" max="10499" width="10.140625" style="5" customWidth="1"/>
    <col min="10500" max="10500" width="9.7109375" style="5" customWidth="1"/>
    <col min="10501" max="10501" width="10.28515625" style="5" customWidth="1"/>
    <col min="10502" max="10502" width="11.28515625" style="5" customWidth="1"/>
    <col min="10503" max="10504" width="12.140625" style="5" bestFit="1" customWidth="1"/>
    <col min="10505" max="10505" width="9.42578125" style="5" customWidth="1"/>
    <col min="10506" max="10506" width="10.5703125" style="5" customWidth="1"/>
    <col min="10507" max="10507" width="11.28515625" style="5" customWidth="1"/>
    <col min="10508" max="10508" width="15.28515625" style="5" customWidth="1"/>
    <col min="10509" max="10754" width="8.85546875" style="5"/>
    <col min="10755" max="10755" width="10.140625" style="5" customWidth="1"/>
    <col min="10756" max="10756" width="9.7109375" style="5" customWidth="1"/>
    <col min="10757" max="10757" width="10.28515625" style="5" customWidth="1"/>
    <col min="10758" max="10758" width="11.28515625" style="5" customWidth="1"/>
    <col min="10759" max="10760" width="12.140625" style="5" bestFit="1" customWidth="1"/>
    <col min="10761" max="10761" width="9.42578125" style="5" customWidth="1"/>
    <col min="10762" max="10762" width="10.5703125" style="5" customWidth="1"/>
    <col min="10763" max="10763" width="11.28515625" style="5" customWidth="1"/>
    <col min="10764" max="10764" width="15.28515625" style="5" customWidth="1"/>
    <col min="10765" max="11010" width="8.85546875" style="5"/>
    <col min="11011" max="11011" width="10.140625" style="5" customWidth="1"/>
    <col min="11012" max="11012" width="9.7109375" style="5" customWidth="1"/>
    <col min="11013" max="11013" width="10.28515625" style="5" customWidth="1"/>
    <col min="11014" max="11014" width="11.28515625" style="5" customWidth="1"/>
    <col min="11015" max="11016" width="12.140625" style="5" bestFit="1" customWidth="1"/>
    <col min="11017" max="11017" width="9.42578125" style="5" customWidth="1"/>
    <col min="11018" max="11018" width="10.5703125" style="5" customWidth="1"/>
    <col min="11019" max="11019" width="11.28515625" style="5" customWidth="1"/>
    <col min="11020" max="11020" width="15.28515625" style="5" customWidth="1"/>
    <col min="11021" max="11266" width="8.85546875" style="5"/>
    <col min="11267" max="11267" width="10.140625" style="5" customWidth="1"/>
    <col min="11268" max="11268" width="9.7109375" style="5" customWidth="1"/>
    <col min="11269" max="11269" width="10.28515625" style="5" customWidth="1"/>
    <col min="11270" max="11270" width="11.28515625" style="5" customWidth="1"/>
    <col min="11271" max="11272" width="12.140625" style="5" bestFit="1" customWidth="1"/>
    <col min="11273" max="11273" width="9.42578125" style="5" customWidth="1"/>
    <col min="11274" max="11274" width="10.5703125" style="5" customWidth="1"/>
    <col min="11275" max="11275" width="11.28515625" style="5" customWidth="1"/>
    <col min="11276" max="11276" width="15.28515625" style="5" customWidth="1"/>
    <col min="11277" max="11522" width="8.85546875" style="5"/>
    <col min="11523" max="11523" width="10.140625" style="5" customWidth="1"/>
    <col min="11524" max="11524" width="9.7109375" style="5" customWidth="1"/>
    <col min="11525" max="11525" width="10.28515625" style="5" customWidth="1"/>
    <col min="11526" max="11526" width="11.28515625" style="5" customWidth="1"/>
    <col min="11527" max="11528" width="12.140625" style="5" bestFit="1" customWidth="1"/>
    <col min="11529" max="11529" width="9.42578125" style="5" customWidth="1"/>
    <col min="11530" max="11530" width="10.5703125" style="5" customWidth="1"/>
    <col min="11531" max="11531" width="11.28515625" style="5" customWidth="1"/>
    <col min="11532" max="11532" width="15.28515625" style="5" customWidth="1"/>
    <col min="11533" max="11778" width="8.85546875" style="5"/>
    <col min="11779" max="11779" width="10.140625" style="5" customWidth="1"/>
    <col min="11780" max="11780" width="9.7109375" style="5" customWidth="1"/>
    <col min="11781" max="11781" width="10.28515625" style="5" customWidth="1"/>
    <col min="11782" max="11782" width="11.28515625" style="5" customWidth="1"/>
    <col min="11783" max="11784" width="12.140625" style="5" bestFit="1" customWidth="1"/>
    <col min="11785" max="11785" width="9.42578125" style="5" customWidth="1"/>
    <col min="11786" max="11786" width="10.5703125" style="5" customWidth="1"/>
    <col min="11787" max="11787" width="11.28515625" style="5" customWidth="1"/>
    <col min="11788" max="11788" width="15.28515625" style="5" customWidth="1"/>
    <col min="11789" max="12034" width="8.85546875" style="5"/>
    <col min="12035" max="12035" width="10.140625" style="5" customWidth="1"/>
    <col min="12036" max="12036" width="9.7109375" style="5" customWidth="1"/>
    <col min="12037" max="12037" width="10.28515625" style="5" customWidth="1"/>
    <col min="12038" max="12038" width="11.28515625" style="5" customWidth="1"/>
    <col min="12039" max="12040" width="12.140625" style="5" bestFit="1" customWidth="1"/>
    <col min="12041" max="12041" width="9.42578125" style="5" customWidth="1"/>
    <col min="12042" max="12042" width="10.5703125" style="5" customWidth="1"/>
    <col min="12043" max="12043" width="11.28515625" style="5" customWidth="1"/>
    <col min="12044" max="12044" width="15.28515625" style="5" customWidth="1"/>
    <col min="12045" max="12290" width="8.85546875" style="5"/>
    <col min="12291" max="12291" width="10.140625" style="5" customWidth="1"/>
    <col min="12292" max="12292" width="9.7109375" style="5" customWidth="1"/>
    <col min="12293" max="12293" width="10.28515625" style="5" customWidth="1"/>
    <col min="12294" max="12294" width="11.28515625" style="5" customWidth="1"/>
    <col min="12295" max="12296" width="12.140625" style="5" bestFit="1" customWidth="1"/>
    <col min="12297" max="12297" width="9.42578125" style="5" customWidth="1"/>
    <col min="12298" max="12298" width="10.5703125" style="5" customWidth="1"/>
    <col min="12299" max="12299" width="11.28515625" style="5" customWidth="1"/>
    <col min="12300" max="12300" width="15.28515625" style="5" customWidth="1"/>
    <col min="12301" max="12546" width="8.85546875" style="5"/>
    <col min="12547" max="12547" width="10.140625" style="5" customWidth="1"/>
    <col min="12548" max="12548" width="9.7109375" style="5" customWidth="1"/>
    <col min="12549" max="12549" width="10.28515625" style="5" customWidth="1"/>
    <col min="12550" max="12550" width="11.28515625" style="5" customWidth="1"/>
    <col min="12551" max="12552" width="12.140625" style="5" bestFit="1" customWidth="1"/>
    <col min="12553" max="12553" width="9.42578125" style="5" customWidth="1"/>
    <col min="12554" max="12554" width="10.5703125" style="5" customWidth="1"/>
    <col min="12555" max="12555" width="11.28515625" style="5" customWidth="1"/>
    <col min="12556" max="12556" width="15.28515625" style="5" customWidth="1"/>
    <col min="12557" max="12802" width="8.85546875" style="5"/>
    <col min="12803" max="12803" width="10.140625" style="5" customWidth="1"/>
    <col min="12804" max="12804" width="9.7109375" style="5" customWidth="1"/>
    <col min="12805" max="12805" width="10.28515625" style="5" customWidth="1"/>
    <col min="12806" max="12806" width="11.28515625" style="5" customWidth="1"/>
    <col min="12807" max="12808" width="12.140625" style="5" bestFit="1" customWidth="1"/>
    <col min="12809" max="12809" width="9.42578125" style="5" customWidth="1"/>
    <col min="12810" max="12810" width="10.5703125" style="5" customWidth="1"/>
    <col min="12811" max="12811" width="11.28515625" style="5" customWidth="1"/>
    <col min="12812" max="12812" width="15.28515625" style="5" customWidth="1"/>
    <col min="12813" max="13058" width="8.85546875" style="5"/>
    <col min="13059" max="13059" width="10.140625" style="5" customWidth="1"/>
    <col min="13060" max="13060" width="9.7109375" style="5" customWidth="1"/>
    <col min="13061" max="13061" width="10.28515625" style="5" customWidth="1"/>
    <col min="13062" max="13062" width="11.28515625" style="5" customWidth="1"/>
    <col min="13063" max="13064" width="12.140625" style="5" bestFit="1" customWidth="1"/>
    <col min="13065" max="13065" width="9.42578125" style="5" customWidth="1"/>
    <col min="13066" max="13066" width="10.5703125" style="5" customWidth="1"/>
    <col min="13067" max="13067" width="11.28515625" style="5" customWidth="1"/>
    <col min="13068" max="13068" width="15.28515625" style="5" customWidth="1"/>
    <col min="13069" max="13314" width="8.85546875" style="5"/>
    <col min="13315" max="13315" width="10.140625" style="5" customWidth="1"/>
    <col min="13316" max="13316" width="9.7109375" style="5" customWidth="1"/>
    <col min="13317" max="13317" width="10.28515625" style="5" customWidth="1"/>
    <col min="13318" max="13318" width="11.28515625" style="5" customWidth="1"/>
    <col min="13319" max="13320" width="12.140625" style="5" bestFit="1" customWidth="1"/>
    <col min="13321" max="13321" width="9.42578125" style="5" customWidth="1"/>
    <col min="13322" max="13322" width="10.5703125" style="5" customWidth="1"/>
    <col min="13323" max="13323" width="11.28515625" style="5" customWidth="1"/>
    <col min="13324" max="13324" width="15.28515625" style="5" customWidth="1"/>
    <col min="13325" max="13570" width="8.85546875" style="5"/>
    <col min="13571" max="13571" width="10.140625" style="5" customWidth="1"/>
    <col min="13572" max="13572" width="9.7109375" style="5" customWidth="1"/>
    <col min="13573" max="13573" width="10.28515625" style="5" customWidth="1"/>
    <col min="13574" max="13574" width="11.28515625" style="5" customWidth="1"/>
    <col min="13575" max="13576" width="12.140625" style="5" bestFit="1" customWidth="1"/>
    <col min="13577" max="13577" width="9.42578125" style="5" customWidth="1"/>
    <col min="13578" max="13578" width="10.5703125" style="5" customWidth="1"/>
    <col min="13579" max="13579" width="11.28515625" style="5" customWidth="1"/>
    <col min="13580" max="13580" width="15.28515625" style="5" customWidth="1"/>
    <col min="13581" max="13826" width="8.85546875" style="5"/>
    <col min="13827" max="13827" width="10.140625" style="5" customWidth="1"/>
    <col min="13828" max="13828" width="9.7109375" style="5" customWidth="1"/>
    <col min="13829" max="13829" width="10.28515625" style="5" customWidth="1"/>
    <col min="13830" max="13830" width="11.28515625" style="5" customWidth="1"/>
    <col min="13831" max="13832" width="12.140625" style="5" bestFit="1" customWidth="1"/>
    <col min="13833" max="13833" width="9.42578125" style="5" customWidth="1"/>
    <col min="13834" max="13834" width="10.5703125" style="5" customWidth="1"/>
    <col min="13835" max="13835" width="11.28515625" style="5" customWidth="1"/>
    <col min="13836" max="13836" width="15.28515625" style="5" customWidth="1"/>
    <col min="13837" max="14082" width="8.85546875" style="5"/>
    <col min="14083" max="14083" width="10.140625" style="5" customWidth="1"/>
    <col min="14084" max="14084" width="9.7109375" style="5" customWidth="1"/>
    <col min="14085" max="14085" width="10.28515625" style="5" customWidth="1"/>
    <col min="14086" max="14086" width="11.28515625" style="5" customWidth="1"/>
    <col min="14087" max="14088" width="12.140625" style="5" bestFit="1" customWidth="1"/>
    <col min="14089" max="14089" width="9.42578125" style="5" customWidth="1"/>
    <col min="14090" max="14090" width="10.5703125" style="5" customWidth="1"/>
    <col min="14091" max="14091" width="11.28515625" style="5" customWidth="1"/>
    <col min="14092" max="14092" width="15.28515625" style="5" customWidth="1"/>
    <col min="14093" max="14338" width="8.85546875" style="5"/>
    <col min="14339" max="14339" width="10.140625" style="5" customWidth="1"/>
    <col min="14340" max="14340" width="9.7109375" style="5" customWidth="1"/>
    <col min="14341" max="14341" width="10.28515625" style="5" customWidth="1"/>
    <col min="14342" max="14342" width="11.28515625" style="5" customWidth="1"/>
    <col min="14343" max="14344" width="12.140625" style="5" bestFit="1" customWidth="1"/>
    <col min="14345" max="14345" width="9.42578125" style="5" customWidth="1"/>
    <col min="14346" max="14346" width="10.5703125" style="5" customWidth="1"/>
    <col min="14347" max="14347" width="11.28515625" style="5" customWidth="1"/>
    <col min="14348" max="14348" width="15.28515625" style="5" customWidth="1"/>
    <col min="14349" max="14594" width="8.85546875" style="5"/>
    <col min="14595" max="14595" width="10.140625" style="5" customWidth="1"/>
    <col min="14596" max="14596" width="9.7109375" style="5" customWidth="1"/>
    <col min="14597" max="14597" width="10.28515625" style="5" customWidth="1"/>
    <col min="14598" max="14598" width="11.28515625" style="5" customWidth="1"/>
    <col min="14599" max="14600" width="12.140625" style="5" bestFit="1" customWidth="1"/>
    <col min="14601" max="14601" width="9.42578125" style="5" customWidth="1"/>
    <col min="14602" max="14602" width="10.5703125" style="5" customWidth="1"/>
    <col min="14603" max="14603" width="11.28515625" style="5" customWidth="1"/>
    <col min="14604" max="14604" width="15.28515625" style="5" customWidth="1"/>
    <col min="14605" max="14850" width="8.85546875" style="5"/>
    <col min="14851" max="14851" width="10.140625" style="5" customWidth="1"/>
    <col min="14852" max="14852" width="9.7109375" style="5" customWidth="1"/>
    <col min="14853" max="14853" width="10.28515625" style="5" customWidth="1"/>
    <col min="14854" max="14854" width="11.28515625" style="5" customWidth="1"/>
    <col min="14855" max="14856" width="12.140625" style="5" bestFit="1" customWidth="1"/>
    <col min="14857" max="14857" width="9.42578125" style="5" customWidth="1"/>
    <col min="14858" max="14858" width="10.5703125" style="5" customWidth="1"/>
    <col min="14859" max="14859" width="11.28515625" style="5" customWidth="1"/>
    <col min="14860" max="14860" width="15.28515625" style="5" customWidth="1"/>
    <col min="14861" max="15106" width="8.85546875" style="5"/>
    <col min="15107" max="15107" width="10.140625" style="5" customWidth="1"/>
    <col min="15108" max="15108" width="9.7109375" style="5" customWidth="1"/>
    <col min="15109" max="15109" width="10.28515625" style="5" customWidth="1"/>
    <col min="15110" max="15110" width="11.28515625" style="5" customWidth="1"/>
    <col min="15111" max="15112" width="12.140625" style="5" bestFit="1" customWidth="1"/>
    <col min="15113" max="15113" width="9.42578125" style="5" customWidth="1"/>
    <col min="15114" max="15114" width="10.5703125" style="5" customWidth="1"/>
    <col min="15115" max="15115" width="11.28515625" style="5" customWidth="1"/>
    <col min="15116" max="15116" width="15.28515625" style="5" customWidth="1"/>
    <col min="15117" max="15362" width="8.85546875" style="5"/>
    <col min="15363" max="15363" width="10.140625" style="5" customWidth="1"/>
    <col min="15364" max="15364" width="9.7109375" style="5" customWidth="1"/>
    <col min="15365" max="15365" width="10.28515625" style="5" customWidth="1"/>
    <col min="15366" max="15366" width="11.28515625" style="5" customWidth="1"/>
    <col min="15367" max="15368" width="12.140625" style="5" bestFit="1" customWidth="1"/>
    <col min="15369" max="15369" width="9.42578125" style="5" customWidth="1"/>
    <col min="15370" max="15370" width="10.5703125" style="5" customWidth="1"/>
    <col min="15371" max="15371" width="11.28515625" style="5" customWidth="1"/>
    <col min="15372" max="15372" width="15.28515625" style="5" customWidth="1"/>
    <col min="15373" max="15618" width="8.85546875" style="5"/>
    <col min="15619" max="15619" width="10.140625" style="5" customWidth="1"/>
    <col min="15620" max="15620" width="9.7109375" style="5" customWidth="1"/>
    <col min="15621" max="15621" width="10.28515625" style="5" customWidth="1"/>
    <col min="15622" max="15622" width="11.28515625" style="5" customWidth="1"/>
    <col min="15623" max="15624" width="12.140625" style="5" bestFit="1" customWidth="1"/>
    <col min="15625" max="15625" width="9.42578125" style="5" customWidth="1"/>
    <col min="15626" max="15626" width="10.5703125" style="5" customWidth="1"/>
    <col min="15627" max="15627" width="11.28515625" style="5" customWidth="1"/>
    <col min="15628" max="15628" width="15.28515625" style="5" customWidth="1"/>
    <col min="15629" max="15874" width="8.85546875" style="5"/>
    <col min="15875" max="15875" width="10.140625" style="5" customWidth="1"/>
    <col min="15876" max="15876" width="9.7109375" style="5" customWidth="1"/>
    <col min="15877" max="15877" width="10.28515625" style="5" customWidth="1"/>
    <col min="15878" max="15878" width="11.28515625" style="5" customWidth="1"/>
    <col min="15879" max="15880" width="12.140625" style="5" bestFit="1" customWidth="1"/>
    <col min="15881" max="15881" width="9.42578125" style="5" customWidth="1"/>
    <col min="15882" max="15882" width="10.5703125" style="5" customWidth="1"/>
    <col min="15883" max="15883" width="11.28515625" style="5" customWidth="1"/>
    <col min="15884" max="15884" width="15.28515625" style="5" customWidth="1"/>
    <col min="15885" max="16130" width="8.85546875" style="5"/>
    <col min="16131" max="16131" width="10.140625" style="5" customWidth="1"/>
    <col min="16132" max="16132" width="9.7109375" style="5" customWidth="1"/>
    <col min="16133" max="16133" width="10.28515625" style="5" customWidth="1"/>
    <col min="16134" max="16134" width="11.28515625" style="5" customWidth="1"/>
    <col min="16135" max="16136" width="12.140625" style="5" bestFit="1" customWidth="1"/>
    <col min="16137" max="16137" width="9.42578125" style="5" customWidth="1"/>
    <col min="16138" max="16138" width="10.5703125" style="5" customWidth="1"/>
    <col min="16139" max="16139" width="11.28515625" style="5" customWidth="1"/>
    <col min="16140" max="16140" width="15.28515625" style="5" customWidth="1"/>
    <col min="16141" max="16384" width="8.85546875" style="5"/>
  </cols>
  <sheetData>
    <row r="1" spans="1:1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4">
      <c r="A2" s="6"/>
      <c r="B2" s="3"/>
      <c r="C2" s="3"/>
      <c r="D2" s="3" t="s">
        <v>1</v>
      </c>
      <c r="E2" s="3" t="s">
        <v>2</v>
      </c>
      <c r="F2" s="3"/>
      <c r="G2" s="3"/>
      <c r="H2" s="3"/>
      <c r="I2" s="3"/>
      <c r="J2" s="3"/>
      <c r="K2" s="3"/>
    </row>
    <row r="3" spans="1:14">
      <c r="A3" s="6"/>
      <c r="B3" s="7" t="s">
        <v>3</v>
      </c>
      <c r="C3" s="7" t="s">
        <v>4</v>
      </c>
      <c r="D3" s="7" t="s">
        <v>5</v>
      </c>
      <c r="E3" s="7" t="s">
        <v>6</v>
      </c>
      <c r="F3" s="22" t="s">
        <v>20</v>
      </c>
      <c r="G3" s="7" t="s">
        <v>7</v>
      </c>
      <c r="H3" s="7"/>
      <c r="I3" s="7"/>
      <c r="J3" s="7"/>
      <c r="K3" s="8"/>
      <c r="L3" s="6"/>
      <c r="M3" s="6"/>
    </row>
    <row r="4" spans="1:14" ht="15">
      <c r="A4" s="6">
        <v>1</v>
      </c>
      <c r="B4" s="9">
        <v>83.4</v>
      </c>
      <c r="C4" s="9">
        <v>82.2</v>
      </c>
      <c r="D4" s="3">
        <f t="shared" ref="D4:D13" si="0">SUM(B4-C4)</f>
        <v>1.2000000000000028</v>
      </c>
      <c r="E4" s="3">
        <f t="shared" ref="E4:E13" si="1">SUM(D4*D4)</f>
        <v>1.4400000000000068</v>
      </c>
      <c r="F4" s="3" t="s">
        <v>28</v>
      </c>
      <c r="G4" s="3">
        <f t="shared" ref="G4:G13" si="2">SUM(B4+C4)</f>
        <v>165.60000000000002</v>
      </c>
      <c r="H4" s="3"/>
      <c r="I4" s="3" t="s">
        <v>8</v>
      </c>
      <c r="J4" s="10"/>
      <c r="K4" s="11">
        <f>2*J5</f>
        <v>1.085357084097214</v>
      </c>
      <c r="L4" s="12" t="s">
        <v>9</v>
      </c>
      <c r="M4" s="13"/>
      <c r="N4" s="14"/>
    </row>
    <row r="5" spans="1:14" ht="15">
      <c r="A5" s="6">
        <v>2</v>
      </c>
      <c r="B5" s="9">
        <v>73.2</v>
      </c>
      <c r="C5" s="9">
        <v>72.5</v>
      </c>
      <c r="D5" s="3">
        <f t="shared" si="0"/>
        <v>0.70000000000000284</v>
      </c>
      <c r="E5" s="3">
        <f t="shared" si="1"/>
        <v>0.49000000000000399</v>
      </c>
      <c r="F5" s="3" t="s">
        <v>28</v>
      </c>
      <c r="G5" s="3">
        <f t="shared" si="2"/>
        <v>145.69999999999999</v>
      </c>
      <c r="H5" s="3"/>
      <c r="I5" s="15" t="s">
        <v>10</v>
      </c>
      <c r="J5" s="16">
        <f>SQRT(E14/20)</f>
        <v>0.54267854204860699</v>
      </c>
      <c r="K5" s="8"/>
    </row>
    <row r="6" spans="1:14" ht="15">
      <c r="A6" s="6">
        <v>3</v>
      </c>
      <c r="B6" s="9">
        <v>78.900000000000006</v>
      </c>
      <c r="C6" s="9">
        <v>78.599999999999994</v>
      </c>
      <c r="D6" s="3">
        <f t="shared" si="0"/>
        <v>0.30000000000001137</v>
      </c>
      <c r="E6" s="3">
        <f t="shared" si="1"/>
        <v>9.0000000000006825E-2</v>
      </c>
      <c r="F6" s="3" t="s">
        <v>28</v>
      </c>
      <c r="G6" s="3">
        <f t="shared" si="2"/>
        <v>157.5</v>
      </c>
      <c r="H6" s="3"/>
      <c r="I6" s="3"/>
      <c r="J6" s="10"/>
      <c r="K6" s="11">
        <f>3*J5</f>
        <v>1.6280356261458211</v>
      </c>
      <c r="L6" s="12" t="s">
        <v>11</v>
      </c>
      <c r="M6" s="13"/>
      <c r="N6" s="14"/>
    </row>
    <row r="7" spans="1:14" ht="15">
      <c r="A7" s="6">
        <v>4</v>
      </c>
      <c r="B7" s="9">
        <v>84.8</v>
      </c>
      <c r="C7" s="9">
        <v>84</v>
      </c>
      <c r="D7" s="3">
        <f t="shared" si="0"/>
        <v>0.79999999999999716</v>
      </c>
      <c r="E7" s="3">
        <f t="shared" si="1"/>
        <v>0.63999999999999546</v>
      </c>
      <c r="F7" s="3" t="s">
        <v>28</v>
      </c>
      <c r="G7" s="3">
        <f t="shared" si="2"/>
        <v>168.8</v>
      </c>
      <c r="H7" s="3"/>
      <c r="I7" s="3"/>
      <c r="J7" s="3"/>
      <c r="K7" s="3"/>
    </row>
    <row r="8" spans="1:14" ht="15">
      <c r="A8" s="6">
        <v>5</v>
      </c>
      <c r="B8" s="9">
        <v>66.900000000000006</v>
      </c>
      <c r="C8" s="9">
        <v>66.099999999999994</v>
      </c>
      <c r="D8" s="3">
        <f t="shared" si="0"/>
        <v>0.80000000000001137</v>
      </c>
      <c r="E8" s="3">
        <f t="shared" si="1"/>
        <v>0.64000000000001822</v>
      </c>
      <c r="F8" s="3" t="s">
        <v>28</v>
      </c>
      <c r="G8" s="3">
        <f t="shared" si="2"/>
        <v>133</v>
      </c>
      <c r="H8" s="3"/>
      <c r="I8" s="3"/>
      <c r="J8" s="3"/>
      <c r="K8" s="3"/>
    </row>
    <row r="9" spans="1:14" ht="15">
      <c r="A9" s="6">
        <v>6</v>
      </c>
      <c r="B9" s="9">
        <v>108.8</v>
      </c>
      <c r="C9" s="9">
        <v>109.3</v>
      </c>
      <c r="D9" s="3">
        <f t="shared" si="0"/>
        <v>-0.5</v>
      </c>
      <c r="E9" s="3">
        <f t="shared" si="1"/>
        <v>0.25</v>
      </c>
      <c r="F9" s="3" t="s">
        <v>29</v>
      </c>
      <c r="G9" s="3">
        <f t="shared" si="2"/>
        <v>218.1</v>
      </c>
      <c r="H9" s="3"/>
      <c r="I9" s="6" t="s">
        <v>12</v>
      </c>
      <c r="J9" s="3"/>
      <c r="K9" s="3"/>
    </row>
    <row r="10" spans="1:14" ht="15">
      <c r="A10" s="6">
        <v>7</v>
      </c>
      <c r="B10" s="9">
        <v>84</v>
      </c>
      <c r="C10" s="9">
        <v>83.2</v>
      </c>
      <c r="D10" s="3">
        <f t="shared" si="0"/>
        <v>0.79999999999999716</v>
      </c>
      <c r="E10" s="3">
        <f t="shared" si="1"/>
        <v>0.63999999999999546</v>
      </c>
      <c r="F10" s="3" t="s">
        <v>28</v>
      </c>
      <c r="G10" s="3">
        <f t="shared" si="2"/>
        <v>167.2</v>
      </c>
      <c r="H10" s="3"/>
      <c r="I10" s="17">
        <f>SQRT(E14/20)</f>
        <v>0.54267854204860699</v>
      </c>
      <c r="J10" s="3"/>
      <c r="K10" s="3"/>
    </row>
    <row r="11" spans="1:14" ht="15">
      <c r="A11" s="6">
        <v>8</v>
      </c>
      <c r="B11" s="9">
        <v>65.5</v>
      </c>
      <c r="C11" s="9">
        <v>66</v>
      </c>
      <c r="D11" s="3">
        <f t="shared" si="0"/>
        <v>-0.5</v>
      </c>
      <c r="E11" s="3">
        <f t="shared" si="1"/>
        <v>0.25</v>
      </c>
      <c r="F11" s="3" t="s">
        <v>29</v>
      </c>
      <c r="G11" s="3">
        <f t="shared" si="2"/>
        <v>131.5</v>
      </c>
      <c r="H11" s="3"/>
      <c r="I11" s="3"/>
      <c r="J11" s="3"/>
      <c r="K11" s="3"/>
    </row>
    <row r="12" spans="1:14" ht="15">
      <c r="A12" s="6">
        <v>9</v>
      </c>
      <c r="B12" s="9">
        <v>68.8</v>
      </c>
      <c r="C12" s="9">
        <v>69.7</v>
      </c>
      <c r="D12" s="3">
        <f>SUM(B12-C12)</f>
        <v>-0.90000000000000568</v>
      </c>
      <c r="E12" s="3">
        <f>SUM(D12*D12)</f>
        <v>0.81000000000001027</v>
      </c>
      <c r="F12" s="3" t="s">
        <v>29</v>
      </c>
      <c r="G12" s="3">
        <f>SUM(B12+C12)</f>
        <v>138.5</v>
      </c>
      <c r="H12" s="3"/>
      <c r="I12" s="3"/>
      <c r="J12" s="3"/>
      <c r="K12" s="3"/>
    </row>
    <row r="13" spans="1:14" ht="15">
      <c r="A13" s="6">
        <v>10</v>
      </c>
      <c r="B13" s="9">
        <v>88.2</v>
      </c>
      <c r="C13" s="9">
        <v>89</v>
      </c>
      <c r="D13" s="3">
        <f t="shared" si="0"/>
        <v>-0.79999999999999716</v>
      </c>
      <c r="E13" s="3">
        <f t="shared" si="1"/>
        <v>0.63999999999999546</v>
      </c>
      <c r="F13" s="3" t="s">
        <v>29</v>
      </c>
      <c r="G13" s="3">
        <f t="shared" si="2"/>
        <v>177.2</v>
      </c>
      <c r="H13" s="3"/>
      <c r="I13" s="3"/>
      <c r="J13" s="3"/>
      <c r="K13" s="3"/>
    </row>
    <row r="14" spans="1:14">
      <c r="A14" s="6"/>
      <c r="B14" s="3"/>
      <c r="C14" s="3"/>
      <c r="D14" s="3"/>
      <c r="E14" s="18">
        <f>SUM(E4:E13)</f>
        <v>5.8900000000000325</v>
      </c>
      <c r="F14" s="3" t="s">
        <v>31</v>
      </c>
      <c r="G14" s="7">
        <f>SUM(G4:G13)</f>
        <v>1603.1000000000001</v>
      </c>
      <c r="H14" s="3"/>
      <c r="I14" s="3"/>
      <c r="J14" s="3"/>
      <c r="K14" s="3"/>
    </row>
    <row r="15" spans="1:14">
      <c r="A15" s="6"/>
      <c r="B15" s="3"/>
      <c r="C15" s="3"/>
      <c r="D15" s="3"/>
      <c r="E15" s="18"/>
      <c r="F15" s="3"/>
      <c r="G15" s="7"/>
      <c r="H15" s="3"/>
      <c r="I15" s="3"/>
      <c r="J15" s="3"/>
      <c r="K15" s="3"/>
    </row>
    <row r="16" spans="1:14">
      <c r="A16" s="6"/>
      <c r="B16" s="3"/>
      <c r="C16" s="3"/>
      <c r="D16" s="3"/>
      <c r="E16" s="18"/>
      <c r="F16" s="3"/>
      <c r="G16" s="7"/>
      <c r="H16" s="3"/>
      <c r="I16" s="3"/>
      <c r="J16" s="3"/>
      <c r="K16" s="3"/>
    </row>
    <row r="17" spans="1:13">
      <c r="A17" s="6"/>
      <c r="B17" s="3"/>
      <c r="C17" s="3"/>
      <c r="D17" s="7" t="s">
        <v>1</v>
      </c>
      <c r="E17" s="7" t="s">
        <v>2</v>
      </c>
      <c r="F17" s="7"/>
      <c r="G17" s="7" t="s">
        <v>13</v>
      </c>
      <c r="H17" s="7" t="s">
        <v>14</v>
      </c>
      <c r="I17" s="7" t="s">
        <v>15</v>
      </c>
      <c r="J17" s="7" t="s">
        <v>16</v>
      </c>
      <c r="K17" s="3"/>
    </row>
    <row r="18" spans="1:13">
      <c r="A18" s="12" t="s">
        <v>23</v>
      </c>
      <c r="B18" s="7" t="s">
        <v>3</v>
      </c>
      <c r="C18" s="22" t="s">
        <v>4</v>
      </c>
      <c r="D18" s="22" t="s">
        <v>5</v>
      </c>
      <c r="E18" s="22" t="s">
        <v>6</v>
      </c>
      <c r="F18" s="22" t="s">
        <v>20</v>
      </c>
      <c r="G18" s="22" t="s">
        <v>17</v>
      </c>
      <c r="H18" s="22" t="s">
        <v>7</v>
      </c>
      <c r="I18" s="27" t="s">
        <v>18</v>
      </c>
      <c r="J18" s="27" t="s">
        <v>19</v>
      </c>
      <c r="K18" s="22" t="s">
        <v>20</v>
      </c>
      <c r="L18" s="24"/>
      <c r="M18" s="24"/>
    </row>
    <row r="19" spans="1:13" ht="15">
      <c r="A19" s="6">
        <v>1</v>
      </c>
      <c r="B19" s="9">
        <v>82.4</v>
      </c>
      <c r="C19" s="21">
        <v>83.1</v>
      </c>
      <c r="D19" s="20">
        <f t="shared" ref="D19:D28" si="3">SUM(B19-C19)</f>
        <v>-0.69999999999998863</v>
      </c>
      <c r="E19" s="20">
        <f t="shared" ref="E19:E28" si="4">SUM(D19*D19)</f>
        <v>0.48999999999998406</v>
      </c>
      <c r="F19" s="32" t="s">
        <v>29</v>
      </c>
      <c r="G19" s="20">
        <f t="shared" ref="G19:G28" si="5">SUM(B19+C19)</f>
        <v>165.5</v>
      </c>
      <c r="H19" s="20">
        <f t="shared" ref="H19:H28" si="6">SUM(B4:C4)</f>
        <v>165.60000000000002</v>
      </c>
      <c r="I19" s="20">
        <f t="shared" ref="I19:I28" si="7">SUM(G19-H19)</f>
        <v>-0.10000000000002274</v>
      </c>
      <c r="J19" s="20">
        <f t="shared" ref="J19:J28" si="8">SUM(I19*I19)</f>
        <v>1.0000000000004547E-2</v>
      </c>
      <c r="K19" s="32" t="s">
        <v>29</v>
      </c>
      <c r="L19" s="24"/>
      <c r="M19" s="24"/>
    </row>
    <row r="20" spans="1:13" ht="15">
      <c r="A20" s="6">
        <v>2</v>
      </c>
      <c r="B20" s="9">
        <v>74.099999999999994</v>
      </c>
      <c r="C20" s="21">
        <v>72.3</v>
      </c>
      <c r="D20" s="20">
        <f t="shared" si="3"/>
        <v>1.7999999999999972</v>
      </c>
      <c r="E20" s="20">
        <f t="shared" si="4"/>
        <v>3.2399999999999896</v>
      </c>
      <c r="F20" s="32" t="s">
        <v>28</v>
      </c>
      <c r="G20" s="20">
        <f t="shared" si="5"/>
        <v>146.39999999999998</v>
      </c>
      <c r="H20" s="20">
        <f t="shared" si="6"/>
        <v>145.69999999999999</v>
      </c>
      <c r="I20" s="20">
        <f t="shared" si="7"/>
        <v>0.69999999999998863</v>
      </c>
      <c r="J20" s="20">
        <f t="shared" si="8"/>
        <v>0.48999999999998406</v>
      </c>
      <c r="K20" s="32" t="s">
        <v>28</v>
      </c>
      <c r="L20" s="28"/>
      <c r="M20" s="28"/>
    </row>
    <row r="21" spans="1:13" ht="15">
      <c r="A21" s="6">
        <v>3</v>
      </c>
      <c r="B21" s="9">
        <v>78.3</v>
      </c>
      <c r="C21" s="21">
        <v>80</v>
      </c>
      <c r="D21" s="20">
        <f t="shared" si="3"/>
        <v>-1.7000000000000028</v>
      </c>
      <c r="E21" s="20">
        <f t="shared" si="4"/>
        <v>2.8900000000000095</v>
      </c>
      <c r="F21" s="32" t="s">
        <v>29</v>
      </c>
      <c r="G21" s="20">
        <f t="shared" si="5"/>
        <v>158.30000000000001</v>
      </c>
      <c r="H21" s="20">
        <f t="shared" si="6"/>
        <v>157.5</v>
      </c>
      <c r="I21" s="20">
        <f t="shared" si="7"/>
        <v>0.80000000000001137</v>
      </c>
      <c r="J21" s="20">
        <f t="shared" si="8"/>
        <v>0.64000000000001822</v>
      </c>
      <c r="K21" s="32" t="s">
        <v>28</v>
      </c>
      <c r="L21" s="22" t="s">
        <v>21</v>
      </c>
      <c r="M21" s="22" t="s">
        <v>22</v>
      </c>
    </row>
    <row r="22" spans="1:13" ht="15">
      <c r="A22" s="6">
        <v>4</v>
      </c>
      <c r="B22" s="9">
        <v>85.4</v>
      </c>
      <c r="C22" s="21">
        <v>84.8</v>
      </c>
      <c r="D22" s="20">
        <f t="shared" si="3"/>
        <v>0.60000000000000853</v>
      </c>
      <c r="E22" s="20">
        <f t="shared" si="4"/>
        <v>0.36000000000001026</v>
      </c>
      <c r="F22" s="32" t="s">
        <v>28</v>
      </c>
      <c r="G22" s="20">
        <f t="shared" si="5"/>
        <v>170.2</v>
      </c>
      <c r="H22" s="20">
        <f t="shared" si="6"/>
        <v>168.8</v>
      </c>
      <c r="I22" s="20">
        <f t="shared" si="7"/>
        <v>1.3999999999999773</v>
      </c>
      <c r="J22" s="20">
        <f t="shared" si="8"/>
        <v>1.9599999999999362</v>
      </c>
      <c r="K22" s="32" t="s">
        <v>28</v>
      </c>
      <c r="L22" s="23">
        <f>SQRT(E29/20)</f>
        <v>0.6115553940568258</v>
      </c>
      <c r="M22" s="23">
        <f>SQRT(J29/20)</f>
        <v>0.95472509132210759</v>
      </c>
    </row>
    <row r="23" spans="1:13" ht="15">
      <c r="A23" s="6">
        <v>5</v>
      </c>
      <c r="B23" s="9">
        <v>66.3</v>
      </c>
      <c r="C23" s="21">
        <v>66.5</v>
      </c>
      <c r="D23" s="20">
        <f t="shared" si="3"/>
        <v>-0.20000000000000284</v>
      </c>
      <c r="E23" s="20">
        <f t="shared" si="4"/>
        <v>4.0000000000001139E-2</v>
      </c>
      <c r="F23" s="32" t="s">
        <v>29</v>
      </c>
      <c r="G23" s="20">
        <f t="shared" si="5"/>
        <v>132.80000000000001</v>
      </c>
      <c r="H23" s="20">
        <f t="shared" si="6"/>
        <v>133</v>
      </c>
      <c r="I23" s="20">
        <f t="shared" si="7"/>
        <v>-0.19999999999998863</v>
      </c>
      <c r="J23" s="20">
        <f t="shared" si="8"/>
        <v>3.9999999999995456E-2</v>
      </c>
      <c r="K23" s="32" t="s">
        <v>29</v>
      </c>
      <c r="L23" s="33" t="str">
        <f>IF(L22&lt;$K$4, "OK", "ERRO")</f>
        <v>OK</v>
      </c>
      <c r="M23" s="33" t="str">
        <f>IF(M22&lt;$K$6, "OK", "ERRO")</f>
        <v>OK</v>
      </c>
    </row>
    <row r="24" spans="1:13" ht="15">
      <c r="A24" s="6">
        <v>6</v>
      </c>
      <c r="B24" s="9">
        <v>109.7</v>
      </c>
      <c r="C24" s="21">
        <v>110.1</v>
      </c>
      <c r="D24" s="20">
        <f t="shared" si="3"/>
        <v>-0.39999999999999147</v>
      </c>
      <c r="E24" s="20">
        <f t="shared" si="4"/>
        <v>0.15999999999999318</v>
      </c>
      <c r="F24" s="32" t="s">
        <v>29</v>
      </c>
      <c r="G24" s="20">
        <f t="shared" si="5"/>
        <v>219.8</v>
      </c>
      <c r="H24" s="20">
        <f t="shared" si="6"/>
        <v>218.1</v>
      </c>
      <c r="I24" s="20">
        <f t="shared" si="7"/>
        <v>1.7000000000000171</v>
      </c>
      <c r="J24" s="20">
        <f t="shared" si="8"/>
        <v>2.8900000000000579</v>
      </c>
      <c r="K24" s="32" t="s">
        <v>29</v>
      </c>
      <c r="L24" s="29" t="s">
        <v>53</v>
      </c>
      <c r="M24" s="29" t="s">
        <v>55</v>
      </c>
    </row>
    <row r="25" spans="1:13" ht="15">
      <c r="A25" s="6">
        <v>7</v>
      </c>
      <c r="B25" s="9">
        <v>84.1</v>
      </c>
      <c r="C25" s="21">
        <v>84.2</v>
      </c>
      <c r="D25" s="20">
        <f t="shared" si="3"/>
        <v>-0.10000000000000853</v>
      </c>
      <c r="E25" s="20">
        <f t="shared" si="4"/>
        <v>1.0000000000001705E-2</v>
      </c>
      <c r="F25" s="32" t="s">
        <v>29</v>
      </c>
      <c r="G25" s="20">
        <f t="shared" si="5"/>
        <v>168.3</v>
      </c>
      <c r="H25" s="20">
        <f t="shared" si="6"/>
        <v>167.2</v>
      </c>
      <c r="I25" s="20">
        <f t="shared" si="7"/>
        <v>1.1000000000000227</v>
      </c>
      <c r="J25" s="20">
        <f t="shared" si="8"/>
        <v>1.2100000000000499</v>
      </c>
      <c r="K25" s="32" t="s">
        <v>28</v>
      </c>
      <c r="L25" s="29"/>
      <c r="M25" s="30"/>
    </row>
    <row r="26" spans="1:13" ht="15">
      <c r="A26" s="6">
        <v>8</v>
      </c>
      <c r="B26" s="9">
        <v>65.400000000000006</v>
      </c>
      <c r="C26" s="21">
        <v>65.8</v>
      </c>
      <c r="D26" s="20">
        <f t="shared" si="3"/>
        <v>-0.39999999999999147</v>
      </c>
      <c r="E26" s="20">
        <f t="shared" si="4"/>
        <v>0.15999999999999318</v>
      </c>
      <c r="F26" s="32" t="s">
        <v>29</v>
      </c>
      <c r="G26" s="20">
        <f t="shared" si="5"/>
        <v>131.19999999999999</v>
      </c>
      <c r="H26" s="20">
        <f t="shared" si="6"/>
        <v>131.5</v>
      </c>
      <c r="I26" s="20">
        <f t="shared" si="7"/>
        <v>-0.30000000000001137</v>
      </c>
      <c r="J26" s="20">
        <f t="shared" si="8"/>
        <v>9.0000000000006825E-2</v>
      </c>
      <c r="K26" s="32" t="s">
        <v>29</v>
      </c>
      <c r="L26" s="30" t="s">
        <v>58</v>
      </c>
      <c r="M26" s="30"/>
    </row>
    <row r="27" spans="1:13" ht="15">
      <c r="A27" s="6">
        <v>9</v>
      </c>
      <c r="B27" s="9">
        <v>69.3</v>
      </c>
      <c r="C27" s="21">
        <v>69.099999999999994</v>
      </c>
      <c r="D27" s="20">
        <f t="shared" si="3"/>
        <v>0.20000000000000284</v>
      </c>
      <c r="E27" s="20">
        <f t="shared" si="4"/>
        <v>4.0000000000001139E-2</v>
      </c>
      <c r="F27" s="32" t="s">
        <v>28</v>
      </c>
      <c r="G27" s="20">
        <f t="shared" si="5"/>
        <v>138.39999999999998</v>
      </c>
      <c r="H27" s="20">
        <f t="shared" si="6"/>
        <v>138.5</v>
      </c>
      <c r="I27" s="20">
        <f t="shared" si="7"/>
        <v>-0.10000000000002274</v>
      </c>
      <c r="J27" s="20">
        <f>SUM(I27*I27)</f>
        <v>1.0000000000004547E-2</v>
      </c>
      <c r="K27" s="32" t="s">
        <v>29</v>
      </c>
      <c r="L27" s="30"/>
      <c r="M27" s="30"/>
    </row>
    <row r="28" spans="1:13" ht="15">
      <c r="A28" s="6">
        <v>10</v>
      </c>
      <c r="B28" s="9">
        <v>90.1</v>
      </c>
      <c r="C28" s="21">
        <v>90.4</v>
      </c>
      <c r="D28" s="20">
        <f t="shared" si="3"/>
        <v>-0.30000000000001137</v>
      </c>
      <c r="E28" s="20">
        <f t="shared" si="4"/>
        <v>9.0000000000006825E-2</v>
      </c>
      <c r="F28" s="32" t="s">
        <v>29</v>
      </c>
      <c r="G28" s="20">
        <f t="shared" si="5"/>
        <v>180.5</v>
      </c>
      <c r="H28" s="20">
        <f t="shared" si="6"/>
        <v>177.2</v>
      </c>
      <c r="I28" s="35">
        <f t="shared" si="7"/>
        <v>3.3000000000000114</v>
      </c>
      <c r="J28" s="20">
        <f t="shared" si="8"/>
        <v>10.890000000000075</v>
      </c>
      <c r="K28" s="32" t="s">
        <v>28</v>
      </c>
      <c r="L28" s="30"/>
      <c r="M28" s="30"/>
    </row>
    <row r="29" spans="1:13">
      <c r="A29" s="6"/>
      <c r="B29" s="3"/>
      <c r="C29" s="20"/>
      <c r="D29" s="20"/>
      <c r="E29" s="26">
        <f>SUM(E19:E28)</f>
        <v>7.4799999999999898</v>
      </c>
      <c r="F29" s="32" t="s">
        <v>32</v>
      </c>
      <c r="G29" s="22">
        <f>SUM(G19:G28)</f>
        <v>1611.4</v>
      </c>
      <c r="H29" s="22">
        <f>SUM(H19:H28)</f>
        <v>1603.1000000000001</v>
      </c>
      <c r="I29" s="20"/>
      <c r="J29" s="26">
        <f>SUM(J19:J28)</f>
        <v>18.230000000000132</v>
      </c>
      <c r="K29" s="32" t="s">
        <v>36</v>
      </c>
      <c r="L29" s="30"/>
      <c r="M29" s="30"/>
    </row>
    <row r="30" spans="1:13">
      <c r="A30" s="6"/>
      <c r="B30" s="7"/>
      <c r="C30" s="7"/>
      <c r="D30" s="3"/>
      <c r="E30" s="18"/>
      <c r="F30" s="32" t="s">
        <v>33</v>
      </c>
      <c r="G30" s="3"/>
      <c r="H30" s="3"/>
      <c r="I30" s="3"/>
      <c r="J30" s="3"/>
      <c r="K30" s="32" t="s">
        <v>35</v>
      </c>
    </row>
    <row r="31" spans="1:13">
      <c r="A31" s="6"/>
      <c r="B31" s="3"/>
      <c r="C31" s="3"/>
      <c r="D31" s="3"/>
      <c r="E31" s="18"/>
      <c r="F31" s="32" t="s">
        <v>34</v>
      </c>
      <c r="G31" s="3"/>
      <c r="H31" s="3"/>
      <c r="I31" s="3"/>
      <c r="J31" s="3"/>
      <c r="K31" s="3"/>
    </row>
    <row r="32" spans="1:13">
      <c r="A32" s="6"/>
      <c r="B32" s="3"/>
      <c r="C32" s="3"/>
      <c r="D32" s="3"/>
      <c r="E32" s="18"/>
      <c r="F32" s="32"/>
      <c r="G32" s="3"/>
      <c r="H32" s="3"/>
      <c r="I32" s="3"/>
      <c r="J32" s="3"/>
      <c r="K32" s="3"/>
    </row>
    <row r="33" spans="1:13">
      <c r="A33" s="6"/>
      <c r="B33" s="7"/>
      <c r="C33" s="7"/>
      <c r="D33" s="7" t="s">
        <v>1</v>
      </c>
      <c r="E33" s="7" t="s">
        <v>2</v>
      </c>
      <c r="F33" s="7"/>
      <c r="G33" s="7" t="s">
        <v>13</v>
      </c>
      <c r="H33" s="7" t="s">
        <v>14</v>
      </c>
      <c r="I33" s="7" t="s">
        <v>15</v>
      </c>
      <c r="J33" s="7" t="s">
        <v>16</v>
      </c>
      <c r="K33" s="7"/>
    </row>
    <row r="34" spans="1:13">
      <c r="A34" s="12" t="s">
        <v>24</v>
      </c>
      <c r="B34" s="7" t="s">
        <v>3</v>
      </c>
      <c r="C34" s="7" t="s">
        <v>4</v>
      </c>
      <c r="D34" s="7" t="s">
        <v>5</v>
      </c>
      <c r="E34" s="7" t="s">
        <v>6</v>
      </c>
      <c r="F34" s="22" t="s">
        <v>20</v>
      </c>
      <c r="G34" s="7" t="s">
        <v>17</v>
      </c>
      <c r="H34" s="7" t="s">
        <v>7</v>
      </c>
      <c r="I34" s="19" t="s">
        <v>18</v>
      </c>
      <c r="J34" s="19" t="s">
        <v>19</v>
      </c>
      <c r="K34" s="7" t="s">
        <v>20</v>
      </c>
      <c r="L34" s="6"/>
      <c r="M34" s="6"/>
    </row>
    <row r="35" spans="1:13" ht="15">
      <c r="A35" s="6">
        <v>1</v>
      </c>
      <c r="B35" s="9">
        <v>86</v>
      </c>
      <c r="C35" s="21">
        <v>85.4</v>
      </c>
      <c r="D35" s="20">
        <f t="shared" ref="D35:D44" si="9">SUM(B35-C35)</f>
        <v>0.59999999999999432</v>
      </c>
      <c r="E35" s="20">
        <f t="shared" ref="E35:E44" si="10">SUM(D35*D35)</f>
        <v>0.35999999999999316</v>
      </c>
      <c r="F35" s="32" t="s">
        <v>28</v>
      </c>
      <c r="G35" s="20">
        <f t="shared" ref="G35:G44" si="11">SUM(B35+C35)</f>
        <v>171.4</v>
      </c>
      <c r="H35" s="20">
        <f t="shared" ref="H35:H44" si="12">SUM(B4:C4)</f>
        <v>165.60000000000002</v>
      </c>
      <c r="I35" s="35">
        <f t="shared" ref="I35:I44" si="13">SUM(G35-H35)</f>
        <v>5.7999999999999829</v>
      </c>
      <c r="J35" s="20">
        <f>SUM(I35*I35)</f>
        <v>33.639999999999802</v>
      </c>
      <c r="K35" s="3" t="s">
        <v>28</v>
      </c>
      <c r="L35" s="22" t="s">
        <v>21</v>
      </c>
      <c r="M35" s="22" t="s">
        <v>22</v>
      </c>
    </row>
    <row r="36" spans="1:13" ht="15">
      <c r="A36" s="6">
        <v>2</v>
      </c>
      <c r="B36" s="9">
        <v>73.2</v>
      </c>
      <c r="C36" s="21">
        <v>72.7</v>
      </c>
      <c r="D36" s="20">
        <f t="shared" si="9"/>
        <v>0.5</v>
      </c>
      <c r="E36" s="20">
        <f t="shared" si="10"/>
        <v>0.25</v>
      </c>
      <c r="F36" s="32" t="s">
        <v>28</v>
      </c>
      <c r="G36" s="20">
        <f t="shared" si="11"/>
        <v>145.9</v>
      </c>
      <c r="H36" s="20">
        <f t="shared" si="12"/>
        <v>145.69999999999999</v>
      </c>
      <c r="I36" s="20">
        <f t="shared" si="13"/>
        <v>0.20000000000001705</v>
      </c>
      <c r="J36" s="20">
        <f t="shared" ref="J36:J44" si="14">SUM(I36*I36)</f>
        <v>4.0000000000006822E-2</v>
      </c>
      <c r="K36" s="3" t="s">
        <v>28</v>
      </c>
      <c r="L36" s="23">
        <f>SQRT(E45/20)</f>
        <v>0.74060785845142019</v>
      </c>
      <c r="M36" s="23">
        <f>SQRT(J45/20)</f>
        <v>1.7046993869888001</v>
      </c>
    </row>
    <row r="37" spans="1:13" ht="15">
      <c r="A37" s="6">
        <v>3</v>
      </c>
      <c r="B37" s="9">
        <v>81.3</v>
      </c>
      <c r="C37" s="21">
        <v>79.7</v>
      </c>
      <c r="D37" s="20">
        <f t="shared" si="9"/>
        <v>1.5999999999999943</v>
      </c>
      <c r="E37" s="20">
        <f t="shared" si="10"/>
        <v>2.5599999999999818</v>
      </c>
      <c r="F37" s="32" t="s">
        <v>28</v>
      </c>
      <c r="G37" s="20">
        <f t="shared" si="11"/>
        <v>161</v>
      </c>
      <c r="H37" s="20">
        <f t="shared" si="12"/>
        <v>157.5</v>
      </c>
      <c r="I37" s="35">
        <f t="shared" si="13"/>
        <v>3.5</v>
      </c>
      <c r="J37" s="20">
        <f t="shared" si="14"/>
        <v>12.25</v>
      </c>
      <c r="K37" s="3" t="s">
        <v>28</v>
      </c>
      <c r="L37" s="33" t="str">
        <f>IF(L36&lt;$K$4, "OK", "ERRO")</f>
        <v>OK</v>
      </c>
      <c r="M37" s="34" t="str">
        <f>IF(M36&lt;$K$6, "OK", "ERRO")</f>
        <v>ERRO</v>
      </c>
    </row>
    <row r="38" spans="1:13" ht="15">
      <c r="A38" s="6">
        <v>4</v>
      </c>
      <c r="B38" s="9">
        <v>84.5</v>
      </c>
      <c r="C38" s="21">
        <v>84.3</v>
      </c>
      <c r="D38" s="20">
        <f t="shared" si="9"/>
        <v>0.20000000000000284</v>
      </c>
      <c r="E38" s="20">
        <f t="shared" si="10"/>
        <v>4.0000000000001139E-2</v>
      </c>
      <c r="F38" s="32" t="s">
        <v>28</v>
      </c>
      <c r="G38" s="20">
        <f t="shared" si="11"/>
        <v>168.8</v>
      </c>
      <c r="H38" s="20">
        <f t="shared" si="12"/>
        <v>168.8</v>
      </c>
      <c r="I38" s="20">
        <f t="shared" si="13"/>
        <v>0</v>
      </c>
      <c r="J38" s="20">
        <f t="shared" si="14"/>
        <v>0</v>
      </c>
      <c r="K38" s="3" t="s">
        <v>30</v>
      </c>
      <c r="L38" s="24" t="s">
        <v>53</v>
      </c>
      <c r="M38" s="25" t="s">
        <v>54</v>
      </c>
    </row>
    <row r="39" spans="1:13" ht="15">
      <c r="A39" s="6">
        <v>5</v>
      </c>
      <c r="B39" s="9">
        <v>67</v>
      </c>
      <c r="C39" s="21">
        <v>68.5</v>
      </c>
      <c r="D39" s="20">
        <f t="shared" si="9"/>
        <v>-1.5</v>
      </c>
      <c r="E39" s="20">
        <f t="shared" si="10"/>
        <v>2.25</v>
      </c>
      <c r="F39" s="32" t="s">
        <v>29</v>
      </c>
      <c r="G39" s="20">
        <f t="shared" si="11"/>
        <v>135.5</v>
      </c>
      <c r="H39" s="20">
        <f t="shared" si="12"/>
        <v>133</v>
      </c>
      <c r="I39" s="35">
        <f t="shared" si="13"/>
        <v>2.5</v>
      </c>
      <c r="J39" s="20">
        <f t="shared" si="14"/>
        <v>6.25</v>
      </c>
      <c r="K39" s="3" t="s">
        <v>28</v>
      </c>
      <c r="L39" s="24"/>
      <c r="M39" s="24"/>
    </row>
    <row r="40" spans="1:13" ht="15">
      <c r="A40" s="6">
        <v>6</v>
      </c>
      <c r="B40" s="9">
        <v>109</v>
      </c>
      <c r="C40" s="21">
        <v>109.1</v>
      </c>
      <c r="D40" s="20">
        <f t="shared" si="9"/>
        <v>-9.9999999999994316E-2</v>
      </c>
      <c r="E40" s="20">
        <f t="shared" si="10"/>
        <v>9.999999999998864E-3</v>
      </c>
      <c r="F40" s="32" t="s">
        <v>29</v>
      </c>
      <c r="G40" s="20">
        <f t="shared" si="11"/>
        <v>218.1</v>
      </c>
      <c r="H40" s="20">
        <f t="shared" si="12"/>
        <v>218.1</v>
      </c>
      <c r="I40" s="20">
        <f t="shared" si="13"/>
        <v>0</v>
      </c>
      <c r="J40" s="20">
        <f t="shared" si="14"/>
        <v>0</v>
      </c>
      <c r="K40" s="3" t="s">
        <v>30</v>
      </c>
      <c r="L40" s="24" t="s">
        <v>62</v>
      </c>
      <c r="M40" s="24"/>
    </row>
    <row r="41" spans="1:13" ht="15">
      <c r="A41" s="6">
        <v>7</v>
      </c>
      <c r="B41" s="9">
        <v>84.6</v>
      </c>
      <c r="C41" s="21">
        <v>84.5</v>
      </c>
      <c r="D41" s="20">
        <f t="shared" si="9"/>
        <v>9.9999999999994316E-2</v>
      </c>
      <c r="E41" s="20">
        <f t="shared" si="10"/>
        <v>9.999999999998864E-3</v>
      </c>
      <c r="F41" s="32" t="s">
        <v>28</v>
      </c>
      <c r="G41" s="20">
        <f t="shared" si="11"/>
        <v>169.1</v>
      </c>
      <c r="H41" s="20">
        <f t="shared" si="12"/>
        <v>167.2</v>
      </c>
      <c r="I41" s="20">
        <f t="shared" si="13"/>
        <v>1.9000000000000057</v>
      </c>
      <c r="J41" s="20">
        <f t="shared" si="14"/>
        <v>3.6100000000000216</v>
      </c>
      <c r="K41" s="3" t="s">
        <v>28</v>
      </c>
      <c r="L41" s="24"/>
      <c r="M41" s="24"/>
    </row>
    <row r="42" spans="1:13" ht="15">
      <c r="A42" s="6">
        <v>8</v>
      </c>
      <c r="B42" s="9">
        <v>65.3</v>
      </c>
      <c r="C42" s="21">
        <v>66</v>
      </c>
      <c r="D42" s="20">
        <f t="shared" si="9"/>
        <v>-0.70000000000000284</v>
      </c>
      <c r="E42" s="20">
        <f t="shared" si="10"/>
        <v>0.49000000000000399</v>
      </c>
      <c r="F42" s="32" t="s">
        <v>29</v>
      </c>
      <c r="G42" s="20">
        <f t="shared" si="11"/>
        <v>131.30000000000001</v>
      </c>
      <c r="H42" s="20">
        <f t="shared" si="12"/>
        <v>131.5</v>
      </c>
      <c r="I42" s="20">
        <f t="shared" si="13"/>
        <v>-0.19999999999998863</v>
      </c>
      <c r="J42" s="20">
        <f t="shared" si="14"/>
        <v>3.9999999999995456E-2</v>
      </c>
      <c r="K42" s="3" t="s">
        <v>29</v>
      </c>
      <c r="L42" s="24"/>
      <c r="M42" s="24"/>
    </row>
    <row r="43" spans="1:13" ht="15">
      <c r="A43" s="6">
        <v>9</v>
      </c>
      <c r="B43" s="9">
        <v>69.5</v>
      </c>
      <c r="C43" s="21">
        <v>67.5</v>
      </c>
      <c r="D43" s="35">
        <f>SUM(B43-C43)</f>
        <v>2</v>
      </c>
      <c r="E43" s="20">
        <f>SUM(D43*D43)</f>
        <v>4</v>
      </c>
      <c r="F43" s="32" t="s">
        <v>28</v>
      </c>
      <c r="G43" s="20">
        <f>SUM(B43+C43)</f>
        <v>137</v>
      </c>
      <c r="H43" s="20">
        <f t="shared" si="12"/>
        <v>138.5</v>
      </c>
      <c r="I43" s="20">
        <f t="shared" si="13"/>
        <v>-1.5</v>
      </c>
      <c r="J43" s="20">
        <f>SUM(I43*I43)</f>
        <v>2.25</v>
      </c>
      <c r="K43" s="3" t="s">
        <v>29</v>
      </c>
      <c r="L43" s="24"/>
      <c r="M43" s="24"/>
    </row>
    <row r="44" spans="1:13" ht="15">
      <c r="A44" s="6">
        <v>10</v>
      </c>
      <c r="B44" s="9">
        <v>89</v>
      </c>
      <c r="C44" s="21">
        <v>88</v>
      </c>
      <c r="D44" s="20">
        <f t="shared" si="9"/>
        <v>1</v>
      </c>
      <c r="E44" s="20">
        <f t="shared" si="10"/>
        <v>1</v>
      </c>
      <c r="F44" s="32" t="s">
        <v>28</v>
      </c>
      <c r="G44" s="20">
        <f t="shared" si="11"/>
        <v>177</v>
      </c>
      <c r="H44" s="20">
        <f t="shared" si="12"/>
        <v>177.2</v>
      </c>
      <c r="I44" s="20">
        <f t="shared" si="13"/>
        <v>-0.19999999999998863</v>
      </c>
      <c r="J44" s="20">
        <f t="shared" si="14"/>
        <v>3.9999999999995456E-2</v>
      </c>
      <c r="K44" s="3" t="s">
        <v>29</v>
      </c>
      <c r="L44" s="24"/>
      <c r="M44" s="24"/>
    </row>
    <row r="45" spans="1:13">
      <c r="A45" s="6"/>
      <c r="B45" s="3"/>
      <c r="C45" s="20"/>
      <c r="D45" s="20"/>
      <c r="E45" s="26">
        <f>SUM(E35:E44)</f>
        <v>10.969999999999978</v>
      </c>
      <c r="F45" s="32" t="s">
        <v>37</v>
      </c>
      <c r="G45" s="22">
        <f>SUM(G35:G44)</f>
        <v>1615.1</v>
      </c>
      <c r="H45" s="22">
        <f>SUM(H35:H44)</f>
        <v>1603.1000000000001</v>
      </c>
      <c r="I45" s="20"/>
      <c r="J45" s="26">
        <f>SUM(J35:J44)</f>
        <v>58.119999999999813</v>
      </c>
      <c r="K45" s="3" t="s">
        <v>36</v>
      </c>
      <c r="L45" s="24"/>
      <c r="M45" s="24"/>
    </row>
    <row r="46" spans="1:13">
      <c r="A46" s="6"/>
      <c r="B46" s="3"/>
      <c r="C46" s="20"/>
      <c r="D46" s="20"/>
      <c r="E46" s="20"/>
      <c r="F46" s="32" t="s">
        <v>38</v>
      </c>
      <c r="G46" s="20"/>
      <c r="H46" s="20"/>
      <c r="I46" s="20"/>
      <c r="J46" s="20"/>
      <c r="K46" s="3" t="s">
        <v>35</v>
      </c>
      <c r="L46" s="24"/>
      <c r="M46" s="24"/>
    </row>
    <row r="47" spans="1:13">
      <c r="A47" s="6"/>
      <c r="B47" s="3"/>
      <c r="C47" s="20"/>
      <c r="D47" s="20"/>
      <c r="E47" s="20"/>
      <c r="F47" s="32" t="s">
        <v>57</v>
      </c>
      <c r="G47" s="20"/>
      <c r="H47" s="20"/>
      <c r="I47" s="20"/>
      <c r="J47" s="20"/>
      <c r="K47" s="3"/>
      <c r="L47" s="24"/>
      <c r="M47" s="24"/>
    </row>
    <row r="48" spans="1:13">
      <c r="A48" s="6"/>
      <c r="B48" s="3"/>
      <c r="C48" s="20"/>
      <c r="D48" s="20"/>
      <c r="E48" s="20"/>
      <c r="F48" s="20"/>
      <c r="G48" s="20"/>
      <c r="H48" s="20"/>
      <c r="I48" s="20"/>
      <c r="J48" s="20"/>
      <c r="K48" s="3"/>
      <c r="L48" s="24"/>
      <c r="M48" s="24"/>
    </row>
    <row r="49" spans="1:13">
      <c r="A49" s="6"/>
      <c r="B49" s="7"/>
      <c r="C49" s="22"/>
      <c r="D49" s="22" t="s">
        <v>1</v>
      </c>
      <c r="E49" s="22" t="s">
        <v>2</v>
      </c>
      <c r="F49" s="22"/>
      <c r="G49" s="22" t="s">
        <v>13</v>
      </c>
      <c r="H49" s="22" t="s">
        <v>14</v>
      </c>
      <c r="I49" s="22" t="s">
        <v>15</v>
      </c>
      <c r="J49" s="22" t="s">
        <v>16</v>
      </c>
      <c r="K49" s="22"/>
      <c r="L49" s="24"/>
      <c r="M49" s="24"/>
    </row>
    <row r="50" spans="1:13">
      <c r="A50" s="12" t="s">
        <v>25</v>
      </c>
      <c r="B50" s="7" t="s">
        <v>3</v>
      </c>
      <c r="C50" s="22" t="s">
        <v>4</v>
      </c>
      <c r="D50" s="22" t="s">
        <v>5</v>
      </c>
      <c r="E50" s="22" t="s">
        <v>6</v>
      </c>
      <c r="F50" s="22" t="s">
        <v>20</v>
      </c>
      <c r="G50" s="22" t="s">
        <v>17</v>
      </c>
      <c r="H50" s="22" t="s">
        <v>7</v>
      </c>
      <c r="I50" s="27" t="s">
        <v>18</v>
      </c>
      <c r="J50" s="27" t="s">
        <v>19</v>
      </c>
      <c r="K50" s="22" t="s">
        <v>20</v>
      </c>
      <c r="L50" s="24"/>
      <c r="M50" s="24"/>
    </row>
    <row r="51" spans="1:13" ht="15">
      <c r="A51" s="6">
        <v>1</v>
      </c>
      <c r="B51" s="9">
        <v>86.2</v>
      </c>
      <c r="C51" s="21">
        <v>85</v>
      </c>
      <c r="D51" s="20">
        <f t="shared" ref="D51:D60" si="15">SUM(B51-C51)</f>
        <v>1.2000000000000028</v>
      </c>
      <c r="E51" s="20">
        <f t="shared" ref="E51:E60" si="16">SUM(D51*D51)</f>
        <v>1.4400000000000068</v>
      </c>
      <c r="F51" s="32" t="s">
        <v>28</v>
      </c>
      <c r="G51" s="20">
        <f t="shared" ref="G51:G60" si="17">SUM(B51+C51)</f>
        <v>171.2</v>
      </c>
      <c r="H51" s="20">
        <f t="shared" ref="H51:H60" si="18">SUM(B4:C4)</f>
        <v>165.60000000000002</v>
      </c>
      <c r="I51" s="35">
        <f t="shared" ref="I51:I60" si="19">SUM(G51-H51)</f>
        <v>5.5999999999999659</v>
      </c>
      <c r="J51" s="20">
        <f t="shared" ref="J51:J60" si="20">SUM(I51*I51)</f>
        <v>31.359999999999619</v>
      </c>
      <c r="K51" s="3" t="s">
        <v>28</v>
      </c>
      <c r="L51" s="28"/>
      <c r="M51" s="28"/>
    </row>
    <row r="52" spans="1:13" ht="15">
      <c r="A52" s="6">
        <v>2</v>
      </c>
      <c r="B52" s="9">
        <v>73.2</v>
      </c>
      <c r="C52" s="21">
        <v>72.7</v>
      </c>
      <c r="D52" s="20">
        <f t="shared" si="15"/>
        <v>0.5</v>
      </c>
      <c r="E52" s="20">
        <f t="shared" si="16"/>
        <v>0.25</v>
      </c>
      <c r="F52" s="32" t="s">
        <v>28</v>
      </c>
      <c r="G52" s="20">
        <f t="shared" si="17"/>
        <v>145.9</v>
      </c>
      <c r="H52" s="20">
        <f t="shared" si="18"/>
        <v>145.69999999999999</v>
      </c>
      <c r="I52" s="20">
        <f t="shared" si="19"/>
        <v>0.20000000000001705</v>
      </c>
      <c r="J52" s="20">
        <f t="shared" si="20"/>
        <v>4.0000000000006822E-2</v>
      </c>
      <c r="K52" s="3" t="s">
        <v>28</v>
      </c>
      <c r="L52" s="22" t="s">
        <v>21</v>
      </c>
      <c r="M52" s="22" t="s">
        <v>22</v>
      </c>
    </row>
    <row r="53" spans="1:13" ht="15">
      <c r="A53" s="6">
        <v>3</v>
      </c>
      <c r="B53" s="9">
        <v>79.3</v>
      </c>
      <c r="C53" s="21">
        <v>79.599999999999994</v>
      </c>
      <c r="D53" s="20">
        <f t="shared" si="15"/>
        <v>-0.29999999999999716</v>
      </c>
      <c r="E53" s="20">
        <f t="shared" si="16"/>
        <v>8.999999999999829E-2</v>
      </c>
      <c r="F53" s="32" t="s">
        <v>29</v>
      </c>
      <c r="G53" s="20">
        <f t="shared" si="17"/>
        <v>158.89999999999998</v>
      </c>
      <c r="H53" s="20">
        <f t="shared" si="18"/>
        <v>157.5</v>
      </c>
      <c r="I53" s="20">
        <f t="shared" si="19"/>
        <v>1.3999999999999773</v>
      </c>
      <c r="J53" s="20">
        <f t="shared" si="20"/>
        <v>1.9599999999999362</v>
      </c>
      <c r="K53" s="3" t="s">
        <v>28</v>
      </c>
      <c r="L53" s="23">
        <f>SQRT(E61/20)</f>
        <v>1.026157882589225</v>
      </c>
      <c r="M53" s="23">
        <f>SQRT(J61/20)</f>
        <v>1.7968027159373916</v>
      </c>
    </row>
    <row r="54" spans="1:13" ht="15">
      <c r="A54" s="6">
        <v>4</v>
      </c>
      <c r="B54" s="9">
        <v>85.2</v>
      </c>
      <c r="C54" s="21">
        <v>85.1</v>
      </c>
      <c r="D54" s="20">
        <f t="shared" si="15"/>
        <v>0.10000000000000853</v>
      </c>
      <c r="E54" s="20">
        <f t="shared" si="16"/>
        <v>1.0000000000001705E-2</v>
      </c>
      <c r="F54" s="32" t="s">
        <v>28</v>
      </c>
      <c r="G54" s="20">
        <f t="shared" si="17"/>
        <v>170.3</v>
      </c>
      <c r="H54" s="20">
        <f t="shared" si="18"/>
        <v>168.8</v>
      </c>
      <c r="I54" s="20">
        <f t="shared" si="19"/>
        <v>1.5</v>
      </c>
      <c r="J54" s="20">
        <f t="shared" si="20"/>
        <v>2.25</v>
      </c>
      <c r="K54" s="3" t="s">
        <v>28</v>
      </c>
      <c r="L54" s="33" t="str">
        <f>IF(L53&lt;$K$4, "OK", "ERRO")</f>
        <v>OK</v>
      </c>
      <c r="M54" s="34" t="str">
        <f>IF(M53&lt;$K$6, "OK", "ERRO")</f>
        <v>ERRO</v>
      </c>
    </row>
    <row r="55" spans="1:13" ht="15">
      <c r="A55" s="6">
        <v>5</v>
      </c>
      <c r="B55" s="9">
        <v>68</v>
      </c>
      <c r="C55" s="21">
        <v>67.099999999999994</v>
      </c>
      <c r="D55" s="20">
        <f t="shared" si="15"/>
        <v>0.90000000000000568</v>
      </c>
      <c r="E55" s="20">
        <f t="shared" si="16"/>
        <v>0.81000000000001027</v>
      </c>
      <c r="F55" s="32" t="s">
        <v>28</v>
      </c>
      <c r="G55" s="20">
        <f t="shared" si="17"/>
        <v>135.1</v>
      </c>
      <c r="H55" s="20">
        <f t="shared" si="18"/>
        <v>133</v>
      </c>
      <c r="I55" s="35">
        <f t="shared" si="19"/>
        <v>2.0999999999999943</v>
      </c>
      <c r="J55" s="20">
        <f t="shared" si="20"/>
        <v>4.4099999999999762</v>
      </c>
      <c r="K55" s="3" t="s">
        <v>28</v>
      </c>
      <c r="L55" s="24" t="s">
        <v>53</v>
      </c>
      <c r="M55" s="24" t="s">
        <v>54</v>
      </c>
    </row>
    <row r="56" spans="1:13" ht="15">
      <c r="A56" s="6">
        <v>6</v>
      </c>
      <c r="B56" s="9">
        <v>113</v>
      </c>
      <c r="C56" s="21">
        <v>109.4</v>
      </c>
      <c r="D56" s="35">
        <f t="shared" si="15"/>
        <v>3.5999999999999943</v>
      </c>
      <c r="E56" s="20">
        <f t="shared" si="16"/>
        <v>12.959999999999958</v>
      </c>
      <c r="F56" s="32" t="s">
        <v>28</v>
      </c>
      <c r="G56" s="20">
        <f t="shared" si="17"/>
        <v>222.4</v>
      </c>
      <c r="H56" s="20">
        <f t="shared" si="18"/>
        <v>218.1</v>
      </c>
      <c r="I56" s="35">
        <f t="shared" si="19"/>
        <v>4.3000000000000114</v>
      </c>
      <c r="J56" s="20">
        <f t="shared" si="20"/>
        <v>18.490000000000098</v>
      </c>
      <c r="K56" s="3" t="s">
        <v>28</v>
      </c>
      <c r="L56" s="24"/>
      <c r="M56" s="24"/>
    </row>
    <row r="57" spans="1:13" ht="15">
      <c r="A57" s="6">
        <v>7</v>
      </c>
      <c r="B57" s="9">
        <v>84.4</v>
      </c>
      <c r="C57" s="21">
        <v>84.2</v>
      </c>
      <c r="D57" s="20">
        <f t="shared" si="15"/>
        <v>0.20000000000000284</v>
      </c>
      <c r="E57" s="20">
        <f t="shared" si="16"/>
        <v>4.0000000000001139E-2</v>
      </c>
      <c r="F57" s="32" t="s">
        <v>28</v>
      </c>
      <c r="G57" s="20">
        <f t="shared" si="17"/>
        <v>168.60000000000002</v>
      </c>
      <c r="H57" s="20">
        <f t="shared" si="18"/>
        <v>167.2</v>
      </c>
      <c r="I57" s="20">
        <f t="shared" si="19"/>
        <v>1.4000000000000341</v>
      </c>
      <c r="J57" s="20">
        <f t="shared" si="20"/>
        <v>1.9600000000000954</v>
      </c>
      <c r="K57" s="3" t="s">
        <v>28</v>
      </c>
      <c r="L57" s="24" t="s">
        <v>63</v>
      </c>
      <c r="M57" s="24"/>
    </row>
    <row r="58" spans="1:13" ht="15">
      <c r="A58" s="6">
        <v>8</v>
      </c>
      <c r="B58" s="9">
        <v>66.099999999999994</v>
      </c>
      <c r="C58" s="21">
        <v>66.900000000000006</v>
      </c>
      <c r="D58" s="20">
        <f t="shared" si="15"/>
        <v>-0.80000000000001137</v>
      </c>
      <c r="E58" s="20">
        <f t="shared" si="16"/>
        <v>0.64000000000001822</v>
      </c>
      <c r="F58" s="32" t="s">
        <v>29</v>
      </c>
      <c r="G58" s="20">
        <f t="shared" si="17"/>
        <v>133</v>
      </c>
      <c r="H58" s="20">
        <f t="shared" si="18"/>
        <v>131.5</v>
      </c>
      <c r="I58" s="20">
        <f t="shared" si="19"/>
        <v>1.5</v>
      </c>
      <c r="J58" s="20">
        <f t="shared" si="20"/>
        <v>2.25</v>
      </c>
      <c r="K58" s="3" t="s">
        <v>28</v>
      </c>
      <c r="L58" s="24"/>
      <c r="M58" s="24"/>
    </row>
    <row r="59" spans="1:13" ht="15">
      <c r="A59" s="6">
        <v>9</v>
      </c>
      <c r="B59" s="9">
        <v>69.400000000000006</v>
      </c>
      <c r="C59" s="21">
        <v>68.3</v>
      </c>
      <c r="D59" s="20">
        <f>SUM(B59-C59)</f>
        <v>1.1000000000000085</v>
      </c>
      <c r="E59" s="20">
        <f>SUM(D59*D59)</f>
        <v>1.2100000000000188</v>
      </c>
      <c r="F59" s="32" t="s">
        <v>28</v>
      </c>
      <c r="G59" s="20">
        <f>SUM(B59+C59)</f>
        <v>137.69999999999999</v>
      </c>
      <c r="H59" s="20">
        <f t="shared" si="18"/>
        <v>138.5</v>
      </c>
      <c r="I59" s="20">
        <f t="shared" si="19"/>
        <v>-0.80000000000001137</v>
      </c>
      <c r="J59" s="20">
        <f>SUM(I59*I59)</f>
        <v>0.64000000000001822</v>
      </c>
      <c r="K59" s="3" t="s">
        <v>29</v>
      </c>
      <c r="L59" s="24"/>
      <c r="M59" s="24"/>
    </row>
    <row r="60" spans="1:13" ht="15">
      <c r="A60" s="6">
        <v>10</v>
      </c>
      <c r="B60" s="9">
        <v>87.1</v>
      </c>
      <c r="C60" s="21">
        <v>89</v>
      </c>
      <c r="D60" s="20">
        <f t="shared" si="15"/>
        <v>-1.9000000000000057</v>
      </c>
      <c r="E60" s="20">
        <f t="shared" si="16"/>
        <v>3.6100000000000216</v>
      </c>
      <c r="F60" s="32" t="s">
        <v>29</v>
      </c>
      <c r="G60" s="20">
        <f t="shared" si="17"/>
        <v>176.1</v>
      </c>
      <c r="H60" s="20">
        <f t="shared" si="18"/>
        <v>177.2</v>
      </c>
      <c r="I60" s="20">
        <f t="shared" si="19"/>
        <v>-1.0999999999999943</v>
      </c>
      <c r="J60" s="20">
        <f t="shared" si="20"/>
        <v>1.2099999999999875</v>
      </c>
      <c r="K60" s="3" t="s">
        <v>29</v>
      </c>
      <c r="L60" s="24"/>
      <c r="M60" s="24"/>
    </row>
    <row r="61" spans="1:13">
      <c r="A61" s="6"/>
      <c r="B61" s="3"/>
      <c r="C61" s="20"/>
      <c r="D61" s="20"/>
      <c r="E61" s="26">
        <f>SUM(E51:E60)</f>
        <v>21.060000000000034</v>
      </c>
      <c r="F61" s="32" t="s">
        <v>37</v>
      </c>
      <c r="G61" s="22">
        <f>SUM(G51:G60)</f>
        <v>1619.2</v>
      </c>
      <c r="H61" s="22">
        <f>SUM(H51:H60)</f>
        <v>1603.1000000000001</v>
      </c>
      <c r="I61" s="20"/>
      <c r="J61" s="26">
        <f>SUM(J51:J60)</f>
        <v>64.569999999999737</v>
      </c>
      <c r="K61" s="3" t="s">
        <v>40</v>
      </c>
      <c r="L61" s="24"/>
      <c r="M61" s="24"/>
    </row>
    <row r="62" spans="1:13">
      <c r="A62" s="6"/>
      <c r="B62" s="3"/>
      <c r="C62" s="20"/>
      <c r="D62" s="20"/>
      <c r="E62" s="26"/>
      <c r="F62" s="32" t="s">
        <v>38</v>
      </c>
      <c r="G62" s="22"/>
      <c r="H62" s="22"/>
      <c r="I62" s="20"/>
      <c r="J62" s="26"/>
      <c r="K62" s="3" t="s">
        <v>41</v>
      </c>
      <c r="L62" s="24"/>
      <c r="M62" s="24"/>
    </row>
    <row r="63" spans="1:13">
      <c r="A63" s="6"/>
      <c r="B63" s="3"/>
      <c r="C63" s="20"/>
      <c r="D63" s="20"/>
      <c r="E63" s="26"/>
      <c r="F63" s="32" t="s">
        <v>57</v>
      </c>
      <c r="G63" s="22"/>
      <c r="H63" s="22"/>
      <c r="I63" s="20"/>
      <c r="J63" s="26"/>
      <c r="K63" s="3" t="s">
        <v>42</v>
      </c>
      <c r="L63" s="24"/>
      <c r="M63" s="24"/>
    </row>
    <row r="64" spans="1:13">
      <c r="A64" s="6"/>
      <c r="B64" s="3"/>
      <c r="C64" s="20"/>
      <c r="D64" s="20"/>
      <c r="E64" s="26"/>
      <c r="F64" s="20"/>
      <c r="G64" s="22"/>
      <c r="H64" s="22"/>
      <c r="I64" s="20"/>
      <c r="J64" s="26"/>
      <c r="K64" s="20"/>
      <c r="L64" s="30"/>
      <c r="M64" s="30"/>
    </row>
    <row r="65" spans="1:13">
      <c r="A65" s="6"/>
      <c r="B65" s="7"/>
      <c r="C65" s="22"/>
      <c r="D65" s="22" t="s">
        <v>1</v>
      </c>
      <c r="E65" s="22" t="s">
        <v>2</v>
      </c>
      <c r="F65" s="22"/>
      <c r="G65" s="22" t="s">
        <v>13</v>
      </c>
      <c r="H65" s="22" t="s">
        <v>14</v>
      </c>
      <c r="I65" s="22" t="s">
        <v>15</v>
      </c>
      <c r="J65" s="22" t="s">
        <v>16</v>
      </c>
      <c r="K65" s="22"/>
      <c r="L65" s="30"/>
      <c r="M65" s="30"/>
    </row>
    <row r="66" spans="1:13">
      <c r="A66" s="12" t="s">
        <v>26</v>
      </c>
      <c r="B66" s="7" t="s">
        <v>3</v>
      </c>
      <c r="C66" s="22" t="s">
        <v>4</v>
      </c>
      <c r="D66" s="22" t="s">
        <v>5</v>
      </c>
      <c r="E66" s="22" t="s">
        <v>6</v>
      </c>
      <c r="F66" s="22" t="s">
        <v>20</v>
      </c>
      <c r="G66" s="22" t="s">
        <v>17</v>
      </c>
      <c r="H66" s="22" t="s">
        <v>7</v>
      </c>
      <c r="I66" s="27" t="s">
        <v>18</v>
      </c>
      <c r="J66" s="27" t="s">
        <v>19</v>
      </c>
      <c r="K66" s="22" t="s">
        <v>20</v>
      </c>
      <c r="L66" s="30"/>
      <c r="M66" s="30"/>
    </row>
    <row r="67" spans="1:13" ht="15">
      <c r="A67" s="6">
        <v>1</v>
      </c>
      <c r="B67" s="9">
        <v>84</v>
      </c>
      <c r="C67" s="21">
        <v>84.3</v>
      </c>
      <c r="D67" s="20">
        <f>SUM(B67-C67)</f>
        <v>-0.29999999999999716</v>
      </c>
      <c r="E67" s="20">
        <f>SUM(D67*D67)</f>
        <v>8.999999999999829E-2</v>
      </c>
      <c r="F67" s="32" t="s">
        <v>43</v>
      </c>
      <c r="G67" s="20">
        <f>SUM(B67+C67)</f>
        <v>168.3</v>
      </c>
      <c r="H67" s="20">
        <f>SUM(B4:C4)</f>
        <v>165.60000000000002</v>
      </c>
      <c r="I67" s="35">
        <f t="shared" ref="I67:I76" si="21">SUM(G67-H67)</f>
        <v>2.6999999999999886</v>
      </c>
      <c r="J67" s="20">
        <f t="shared" ref="J67:J76" si="22">SUM(I67*I67)</f>
        <v>7.2899999999999388</v>
      </c>
      <c r="K67" s="3" t="s">
        <v>28</v>
      </c>
      <c r="L67" s="30"/>
      <c r="M67" s="30"/>
    </row>
    <row r="68" spans="1:13" ht="15">
      <c r="A68" s="6">
        <v>2</v>
      </c>
      <c r="B68" s="9">
        <v>71.8</v>
      </c>
      <c r="C68" s="21">
        <v>72.2</v>
      </c>
      <c r="D68" s="20">
        <f t="shared" ref="D68:D76" si="23">SUM(B68-C68)</f>
        <v>-0.40000000000000568</v>
      </c>
      <c r="E68" s="20">
        <f t="shared" ref="E68:E76" si="24">SUM(D68*D68)</f>
        <v>0.16000000000000456</v>
      </c>
      <c r="F68" s="32" t="s">
        <v>29</v>
      </c>
      <c r="G68" s="20">
        <f t="shared" ref="G68:G76" si="25">SUM(B68+C68)</f>
        <v>144</v>
      </c>
      <c r="H68" s="20">
        <f t="shared" ref="H68:H76" si="26">SUM(B5:C5)</f>
        <v>145.69999999999999</v>
      </c>
      <c r="I68" s="20">
        <f t="shared" si="21"/>
        <v>-1.6999999999999886</v>
      </c>
      <c r="J68" s="20">
        <f t="shared" si="22"/>
        <v>2.8899999999999615</v>
      </c>
      <c r="K68" s="3" t="s">
        <v>29</v>
      </c>
      <c r="L68" s="24"/>
      <c r="M68" s="24"/>
    </row>
    <row r="69" spans="1:13" ht="15">
      <c r="A69" s="6">
        <v>3</v>
      </c>
      <c r="B69" s="9">
        <v>77.900000000000006</v>
      </c>
      <c r="C69" s="21">
        <v>80.5</v>
      </c>
      <c r="D69" s="35">
        <f t="shared" si="23"/>
        <v>-2.5999999999999943</v>
      </c>
      <c r="E69" s="20">
        <f t="shared" si="24"/>
        <v>6.7599999999999705</v>
      </c>
      <c r="F69" s="32" t="s">
        <v>29</v>
      </c>
      <c r="G69" s="20">
        <f t="shared" si="25"/>
        <v>158.4</v>
      </c>
      <c r="H69" s="20">
        <f t="shared" si="26"/>
        <v>157.5</v>
      </c>
      <c r="I69" s="20">
        <f t="shared" si="21"/>
        <v>0.90000000000000568</v>
      </c>
      <c r="J69" s="20">
        <f t="shared" si="22"/>
        <v>0.81000000000001027</v>
      </c>
      <c r="K69" s="3" t="s">
        <v>28</v>
      </c>
      <c r="L69" s="28"/>
      <c r="M69" s="28"/>
    </row>
    <row r="70" spans="1:13" ht="15">
      <c r="A70" s="6">
        <v>4</v>
      </c>
      <c r="B70" s="9">
        <v>83.5</v>
      </c>
      <c r="C70" s="21">
        <v>83.4</v>
      </c>
      <c r="D70" s="20">
        <f t="shared" si="23"/>
        <v>9.9999999999994316E-2</v>
      </c>
      <c r="E70" s="20">
        <f t="shared" si="24"/>
        <v>9.999999999998864E-3</v>
      </c>
      <c r="F70" s="32" t="s">
        <v>28</v>
      </c>
      <c r="G70" s="20">
        <f t="shared" si="25"/>
        <v>166.9</v>
      </c>
      <c r="H70" s="20">
        <f t="shared" si="26"/>
        <v>168.8</v>
      </c>
      <c r="I70" s="20">
        <f t="shared" si="21"/>
        <v>-1.9000000000000057</v>
      </c>
      <c r="J70" s="20">
        <f t="shared" si="22"/>
        <v>3.6100000000000216</v>
      </c>
      <c r="K70" s="3" t="s">
        <v>29</v>
      </c>
      <c r="L70" s="22" t="s">
        <v>21</v>
      </c>
      <c r="M70" s="22" t="s">
        <v>22</v>
      </c>
    </row>
    <row r="71" spans="1:13" ht="15">
      <c r="A71" s="6">
        <v>5</v>
      </c>
      <c r="B71" s="9">
        <v>67</v>
      </c>
      <c r="C71" s="21">
        <v>67.5</v>
      </c>
      <c r="D71" s="20">
        <f t="shared" si="23"/>
        <v>-0.5</v>
      </c>
      <c r="E71" s="20">
        <f t="shared" si="24"/>
        <v>0.25</v>
      </c>
      <c r="F71" s="32" t="s">
        <v>29</v>
      </c>
      <c r="G71" s="20">
        <f t="shared" si="25"/>
        <v>134.5</v>
      </c>
      <c r="H71" s="20">
        <f t="shared" si="26"/>
        <v>133</v>
      </c>
      <c r="I71" s="20">
        <f t="shared" si="21"/>
        <v>1.5</v>
      </c>
      <c r="J71" s="20">
        <f t="shared" si="22"/>
        <v>2.25</v>
      </c>
      <c r="K71" s="3" t="s">
        <v>28</v>
      </c>
      <c r="L71" s="23">
        <f>SQRT(E77/20)</f>
        <v>0.69785385289471569</v>
      </c>
      <c r="M71" s="23">
        <f>SQRT(J77/20)</f>
        <v>1.18532695911297</v>
      </c>
    </row>
    <row r="72" spans="1:13" ht="15">
      <c r="A72" s="6">
        <v>6</v>
      </c>
      <c r="B72" s="9">
        <v>109.5</v>
      </c>
      <c r="C72" s="21">
        <v>108.5</v>
      </c>
      <c r="D72" s="20">
        <f t="shared" si="23"/>
        <v>1</v>
      </c>
      <c r="E72" s="20">
        <f t="shared" si="24"/>
        <v>1</v>
      </c>
      <c r="F72" s="32" t="s">
        <v>28</v>
      </c>
      <c r="G72" s="20">
        <f t="shared" si="25"/>
        <v>218</v>
      </c>
      <c r="H72" s="20">
        <f t="shared" si="26"/>
        <v>218.1</v>
      </c>
      <c r="I72" s="20">
        <f t="shared" si="21"/>
        <v>-9.9999999999994316E-2</v>
      </c>
      <c r="J72" s="20">
        <f t="shared" si="22"/>
        <v>9.999999999998864E-3</v>
      </c>
      <c r="K72" s="3" t="s">
        <v>29</v>
      </c>
      <c r="L72" s="33" t="str">
        <f>IF(L71&lt;$K$4, "OK", "ERRO")</f>
        <v>OK</v>
      </c>
      <c r="M72" s="33" t="str">
        <f>IF(M71&lt;$K$6, "OK", "ERRO")</f>
        <v>OK</v>
      </c>
    </row>
    <row r="73" spans="1:13" ht="15">
      <c r="A73" s="6">
        <v>7</v>
      </c>
      <c r="B73" s="9">
        <v>83.4</v>
      </c>
      <c r="C73" s="21">
        <v>83.4</v>
      </c>
      <c r="D73" s="20">
        <f t="shared" si="23"/>
        <v>0</v>
      </c>
      <c r="E73" s="20">
        <f t="shared" si="24"/>
        <v>0</v>
      </c>
      <c r="F73" s="32" t="s">
        <v>39</v>
      </c>
      <c r="G73" s="20">
        <f t="shared" si="25"/>
        <v>166.8</v>
      </c>
      <c r="H73" s="20">
        <f t="shared" si="26"/>
        <v>167.2</v>
      </c>
      <c r="I73" s="20">
        <f t="shared" si="21"/>
        <v>-0.39999999999997726</v>
      </c>
      <c r="J73" s="20">
        <f t="shared" si="22"/>
        <v>0.15999999999998182</v>
      </c>
      <c r="K73" s="3" t="s">
        <v>29</v>
      </c>
      <c r="L73" s="29" t="s">
        <v>53</v>
      </c>
      <c r="M73" s="25" t="s">
        <v>55</v>
      </c>
    </row>
    <row r="74" spans="1:13" ht="15">
      <c r="A74" s="6">
        <v>8</v>
      </c>
      <c r="B74" s="9">
        <v>64.400000000000006</v>
      </c>
      <c r="C74" s="21">
        <v>64.3</v>
      </c>
      <c r="D74" s="20">
        <f t="shared" si="23"/>
        <v>0.10000000000000853</v>
      </c>
      <c r="E74" s="20">
        <f t="shared" si="24"/>
        <v>1.0000000000001705E-2</v>
      </c>
      <c r="F74" s="32" t="s">
        <v>28</v>
      </c>
      <c r="G74" s="20">
        <f t="shared" si="25"/>
        <v>128.69999999999999</v>
      </c>
      <c r="H74" s="20">
        <f t="shared" si="26"/>
        <v>131.5</v>
      </c>
      <c r="I74" s="35">
        <f t="shared" si="21"/>
        <v>-2.8000000000000114</v>
      </c>
      <c r="J74" s="20">
        <f t="shared" si="22"/>
        <v>7.8400000000000638</v>
      </c>
      <c r="K74" s="3" t="s">
        <v>29</v>
      </c>
      <c r="L74" s="29" t="s">
        <v>61</v>
      </c>
      <c r="M74" s="30"/>
    </row>
    <row r="75" spans="1:13" ht="15">
      <c r="A75" s="6">
        <v>9</v>
      </c>
      <c r="B75" s="9">
        <v>67.8</v>
      </c>
      <c r="C75" s="21">
        <v>68.900000000000006</v>
      </c>
      <c r="D75" s="20">
        <f t="shared" si="23"/>
        <v>-1.1000000000000085</v>
      </c>
      <c r="E75" s="20">
        <f t="shared" si="24"/>
        <v>1.2100000000000188</v>
      </c>
      <c r="F75" s="32" t="s">
        <v>29</v>
      </c>
      <c r="G75" s="20">
        <f t="shared" si="25"/>
        <v>136.69999999999999</v>
      </c>
      <c r="H75" s="20">
        <f t="shared" si="26"/>
        <v>138.5</v>
      </c>
      <c r="I75" s="20">
        <f t="shared" si="21"/>
        <v>-1.8000000000000114</v>
      </c>
      <c r="J75" s="20">
        <f t="shared" si="22"/>
        <v>3.2400000000000411</v>
      </c>
      <c r="K75" s="3" t="s">
        <v>29</v>
      </c>
      <c r="L75" s="24"/>
      <c r="M75" s="30"/>
    </row>
    <row r="76" spans="1:13" ht="15">
      <c r="A76" s="6">
        <v>10</v>
      </c>
      <c r="B76" s="9">
        <v>87.5</v>
      </c>
      <c r="C76" s="21">
        <v>88</v>
      </c>
      <c r="D76" s="20">
        <f t="shared" si="23"/>
        <v>-0.5</v>
      </c>
      <c r="E76" s="20">
        <f t="shared" si="24"/>
        <v>0.25</v>
      </c>
      <c r="F76" s="32" t="s">
        <v>29</v>
      </c>
      <c r="G76" s="20">
        <f t="shared" si="25"/>
        <v>175.5</v>
      </c>
      <c r="H76" s="20">
        <f t="shared" si="26"/>
        <v>177.2</v>
      </c>
      <c r="I76" s="20">
        <f t="shared" si="21"/>
        <v>-1.6999999999999886</v>
      </c>
      <c r="J76" s="20">
        <f t="shared" si="22"/>
        <v>2.8899999999999615</v>
      </c>
      <c r="K76" s="3" t="s">
        <v>29</v>
      </c>
      <c r="L76" s="30"/>
      <c r="M76" s="30"/>
    </row>
    <row r="77" spans="1:13">
      <c r="A77" s="6"/>
      <c r="B77" s="3"/>
      <c r="C77" s="20"/>
      <c r="D77" s="20"/>
      <c r="E77" s="26">
        <f>SUM(E67:E76)</f>
        <v>9.7399999999999913</v>
      </c>
      <c r="F77" s="32" t="s">
        <v>44</v>
      </c>
      <c r="G77" s="22">
        <f>SUM(G67:G76)</f>
        <v>1597.8000000000002</v>
      </c>
      <c r="H77" s="22">
        <f>SUM(H67:H75)</f>
        <v>1425.9</v>
      </c>
      <c r="I77" s="20"/>
      <c r="J77" s="26">
        <f>SUM(J67:J75)</f>
        <v>28.100000000000016</v>
      </c>
      <c r="K77" s="3" t="s">
        <v>47</v>
      </c>
      <c r="L77" s="30"/>
      <c r="M77" s="30"/>
    </row>
    <row r="78" spans="1:13">
      <c r="A78" s="6"/>
      <c r="B78" s="7"/>
      <c r="C78" s="22"/>
      <c r="D78" s="22"/>
      <c r="E78" s="22"/>
      <c r="F78" s="32" t="s">
        <v>45</v>
      </c>
      <c r="G78" s="22"/>
      <c r="H78" s="22"/>
      <c r="I78" s="22"/>
      <c r="J78" s="22"/>
      <c r="K78" s="32" t="s">
        <v>48</v>
      </c>
      <c r="L78" s="30"/>
      <c r="M78" s="30"/>
    </row>
    <row r="79" spans="1:13">
      <c r="A79" s="6"/>
      <c r="B79" s="7"/>
      <c r="C79" s="22"/>
      <c r="D79" s="22"/>
      <c r="E79" s="22"/>
      <c r="F79" s="32" t="s">
        <v>46</v>
      </c>
      <c r="G79" s="22"/>
      <c r="H79" s="22"/>
      <c r="I79" s="22"/>
      <c r="J79" s="22"/>
      <c r="K79" s="32" t="s">
        <v>49</v>
      </c>
      <c r="L79" s="30"/>
      <c r="M79" s="30"/>
    </row>
    <row r="80" spans="1:13">
      <c r="A80" s="6"/>
      <c r="B80" s="3"/>
      <c r="C80" s="20"/>
      <c r="D80" s="20"/>
      <c r="E80" s="20"/>
      <c r="F80" s="20"/>
      <c r="G80" s="20"/>
      <c r="H80" s="20"/>
      <c r="I80" s="20"/>
      <c r="J80" s="20"/>
      <c r="K80" s="20"/>
      <c r="L80" s="30"/>
      <c r="M80" s="30"/>
    </row>
    <row r="81" spans="1:13">
      <c r="A81" s="6"/>
      <c r="B81" s="7"/>
      <c r="C81" s="22"/>
      <c r="D81" s="22" t="s">
        <v>1</v>
      </c>
      <c r="E81" s="22" t="s">
        <v>2</v>
      </c>
      <c r="F81" s="22"/>
      <c r="G81" s="22" t="s">
        <v>13</v>
      </c>
      <c r="H81" s="22" t="s">
        <v>14</v>
      </c>
      <c r="I81" s="22" t="s">
        <v>15</v>
      </c>
      <c r="J81" s="22" t="s">
        <v>16</v>
      </c>
      <c r="K81" s="22"/>
      <c r="L81" s="30"/>
      <c r="M81" s="30"/>
    </row>
    <row r="82" spans="1:13">
      <c r="A82" s="12" t="s">
        <v>27</v>
      </c>
      <c r="B82" s="7" t="s">
        <v>3</v>
      </c>
      <c r="C82" s="22" t="s">
        <v>4</v>
      </c>
      <c r="D82" s="22" t="s">
        <v>5</v>
      </c>
      <c r="E82" s="22" t="s">
        <v>6</v>
      </c>
      <c r="F82" s="22" t="s">
        <v>20</v>
      </c>
      <c r="G82" s="22" t="s">
        <v>17</v>
      </c>
      <c r="H82" s="22" t="s">
        <v>7</v>
      </c>
      <c r="I82" s="27" t="s">
        <v>18</v>
      </c>
      <c r="J82" s="27" t="s">
        <v>19</v>
      </c>
      <c r="K82" s="22" t="s">
        <v>20</v>
      </c>
      <c r="L82" s="28"/>
      <c r="M82" s="28"/>
    </row>
    <row r="83" spans="1:13" ht="15">
      <c r="A83" s="6">
        <v>1</v>
      </c>
      <c r="B83" s="9">
        <v>82.2</v>
      </c>
      <c r="C83" s="21">
        <v>83.3</v>
      </c>
      <c r="D83" s="20">
        <f>SUM(B83-C83)</f>
        <v>-1.0999999999999943</v>
      </c>
      <c r="E83" s="20">
        <f>SUM(D83*D83)</f>
        <v>1.2099999999999875</v>
      </c>
      <c r="F83" s="32" t="s">
        <v>29</v>
      </c>
      <c r="G83" s="20">
        <f>SUM(B83+C83)</f>
        <v>165.5</v>
      </c>
      <c r="H83" s="20">
        <f t="shared" ref="H83:H92" si="27">SUM(B4:C4)</f>
        <v>165.60000000000002</v>
      </c>
      <c r="I83" s="20">
        <f t="shared" ref="I83:I92" si="28">SUM(G83-H83)</f>
        <v>-0.10000000000002274</v>
      </c>
      <c r="J83" s="20">
        <f t="shared" ref="J83:J92" si="29">SUM(I83*I83)</f>
        <v>1.0000000000004547E-2</v>
      </c>
      <c r="K83" s="32" t="s">
        <v>29</v>
      </c>
      <c r="L83" s="28"/>
      <c r="M83" s="28"/>
    </row>
    <row r="84" spans="1:13" ht="15">
      <c r="A84" s="6">
        <v>2</v>
      </c>
      <c r="B84" s="9">
        <v>73.400000000000006</v>
      </c>
      <c r="C84" s="21">
        <v>73.8</v>
      </c>
      <c r="D84" s="20">
        <f t="shared" ref="D84:D92" si="30">SUM(B84-C84)</f>
        <v>-0.39999999999999147</v>
      </c>
      <c r="E84" s="20">
        <f t="shared" ref="E84:E92" si="31">SUM(D84*D84)</f>
        <v>0.15999999999999318</v>
      </c>
      <c r="F84" s="32" t="s">
        <v>29</v>
      </c>
      <c r="G84" s="20">
        <f t="shared" ref="G84:G92" si="32">SUM(B84+C84)</f>
        <v>147.19999999999999</v>
      </c>
      <c r="H84" s="20">
        <f t="shared" si="27"/>
        <v>145.69999999999999</v>
      </c>
      <c r="I84" s="20">
        <f t="shared" si="28"/>
        <v>1.5</v>
      </c>
      <c r="J84" s="20">
        <f t="shared" si="29"/>
        <v>2.25</v>
      </c>
      <c r="K84" s="32" t="s">
        <v>28</v>
      </c>
      <c r="L84" s="24"/>
      <c r="M84" s="24"/>
    </row>
    <row r="85" spans="1:13" ht="15">
      <c r="A85" s="6">
        <v>3</v>
      </c>
      <c r="B85" s="9">
        <v>78.7</v>
      </c>
      <c r="C85" s="21">
        <v>79.599999999999994</v>
      </c>
      <c r="D85" s="20">
        <f t="shared" si="30"/>
        <v>-0.89999999999999147</v>
      </c>
      <c r="E85" s="20">
        <f t="shared" si="31"/>
        <v>0.80999999999998462</v>
      </c>
      <c r="F85" s="32" t="s">
        <v>29</v>
      </c>
      <c r="G85" s="20">
        <f t="shared" si="32"/>
        <v>158.30000000000001</v>
      </c>
      <c r="H85" s="20">
        <f t="shared" si="27"/>
        <v>157.5</v>
      </c>
      <c r="I85" s="20">
        <f t="shared" si="28"/>
        <v>0.80000000000001137</v>
      </c>
      <c r="J85" s="20">
        <f t="shared" si="29"/>
        <v>0.64000000000001822</v>
      </c>
      <c r="K85" s="32" t="s">
        <v>28</v>
      </c>
      <c r="L85" s="28"/>
      <c r="M85" s="28"/>
    </row>
    <row r="86" spans="1:13" ht="15">
      <c r="A86" s="6">
        <v>4</v>
      </c>
      <c r="B86" s="9">
        <v>85</v>
      </c>
      <c r="C86" s="21">
        <v>83.7</v>
      </c>
      <c r="D86" s="20">
        <f t="shared" si="30"/>
        <v>1.2999999999999972</v>
      </c>
      <c r="E86" s="20">
        <f t="shared" si="31"/>
        <v>1.6899999999999926</v>
      </c>
      <c r="F86" s="32" t="s">
        <v>28</v>
      </c>
      <c r="G86" s="20">
        <f t="shared" si="32"/>
        <v>168.7</v>
      </c>
      <c r="H86" s="20">
        <f t="shared" si="27"/>
        <v>168.8</v>
      </c>
      <c r="I86" s="20">
        <f t="shared" si="28"/>
        <v>-0.10000000000002274</v>
      </c>
      <c r="J86" s="20">
        <f t="shared" si="29"/>
        <v>1.0000000000004547E-2</v>
      </c>
      <c r="K86" s="32" t="s">
        <v>29</v>
      </c>
      <c r="L86" s="22" t="s">
        <v>21</v>
      </c>
      <c r="M86" s="22" t="s">
        <v>22</v>
      </c>
    </row>
    <row r="87" spans="1:13" ht="15">
      <c r="A87" s="6">
        <v>5</v>
      </c>
      <c r="B87" s="9">
        <v>68.5</v>
      </c>
      <c r="C87" s="21">
        <v>68.900000000000006</v>
      </c>
      <c r="D87" s="20">
        <f t="shared" si="30"/>
        <v>-0.40000000000000568</v>
      </c>
      <c r="E87" s="20">
        <f t="shared" si="31"/>
        <v>0.16000000000000456</v>
      </c>
      <c r="F87" s="32" t="s">
        <v>29</v>
      </c>
      <c r="G87" s="20">
        <f t="shared" si="32"/>
        <v>137.4</v>
      </c>
      <c r="H87" s="20">
        <f t="shared" si="27"/>
        <v>133</v>
      </c>
      <c r="I87" s="35">
        <f t="shared" si="28"/>
        <v>4.4000000000000057</v>
      </c>
      <c r="J87" s="20">
        <f t="shared" si="29"/>
        <v>19.360000000000049</v>
      </c>
      <c r="K87" s="32" t="s">
        <v>28</v>
      </c>
      <c r="L87" s="23">
        <f>SQRT(E93/20)</f>
        <v>0.61644140029689676</v>
      </c>
      <c r="M87" s="23">
        <f>SQRT(J93/20)</f>
        <v>1.4354441821262134</v>
      </c>
    </row>
    <row r="88" spans="1:13" ht="15">
      <c r="A88" s="6">
        <v>6</v>
      </c>
      <c r="B88" s="9">
        <v>108</v>
      </c>
      <c r="C88" s="21">
        <v>106.5</v>
      </c>
      <c r="D88" s="20">
        <f t="shared" si="30"/>
        <v>1.5</v>
      </c>
      <c r="E88" s="20">
        <f t="shared" si="31"/>
        <v>2.25</v>
      </c>
      <c r="F88" s="32" t="s">
        <v>28</v>
      </c>
      <c r="G88" s="20">
        <f t="shared" si="32"/>
        <v>214.5</v>
      </c>
      <c r="H88" s="20">
        <f t="shared" si="27"/>
        <v>218.1</v>
      </c>
      <c r="I88" s="35">
        <f t="shared" si="28"/>
        <v>-3.5999999999999943</v>
      </c>
      <c r="J88" s="20">
        <f t="shared" si="29"/>
        <v>12.959999999999958</v>
      </c>
      <c r="K88" s="32" t="s">
        <v>29</v>
      </c>
      <c r="L88" s="33" t="str">
        <f>IF(L87&lt;$K$4, "OK", "ERRO")</f>
        <v>OK</v>
      </c>
      <c r="M88" s="33" t="str">
        <f>IF(M87&lt;$K$6, "OK", "ERRO")</f>
        <v>OK</v>
      </c>
    </row>
    <row r="89" spans="1:13" ht="15">
      <c r="A89" s="6">
        <v>7</v>
      </c>
      <c r="B89" s="9">
        <v>82.7</v>
      </c>
      <c r="C89" s="21">
        <v>83.4</v>
      </c>
      <c r="D89" s="20">
        <f t="shared" si="30"/>
        <v>-0.70000000000000284</v>
      </c>
      <c r="E89" s="20">
        <f t="shared" si="31"/>
        <v>0.49000000000000399</v>
      </c>
      <c r="F89" s="32" t="s">
        <v>29</v>
      </c>
      <c r="G89" s="20">
        <f t="shared" si="32"/>
        <v>166.10000000000002</v>
      </c>
      <c r="H89" s="20">
        <f t="shared" si="27"/>
        <v>167.2</v>
      </c>
      <c r="I89" s="20">
        <f>SUM(G89-H89)</f>
        <v>-1.0999999999999659</v>
      </c>
      <c r="J89" s="20">
        <f t="shared" si="29"/>
        <v>1.2099999999999249</v>
      </c>
      <c r="K89" s="32" t="s">
        <v>29</v>
      </c>
      <c r="L89" s="29" t="s">
        <v>53</v>
      </c>
      <c r="M89" s="25" t="s">
        <v>56</v>
      </c>
    </row>
    <row r="90" spans="1:13" ht="15">
      <c r="A90" s="6">
        <v>8</v>
      </c>
      <c r="B90" s="9">
        <v>65.099999999999994</v>
      </c>
      <c r="C90" s="21">
        <v>66</v>
      </c>
      <c r="D90" s="20">
        <f t="shared" si="30"/>
        <v>-0.90000000000000568</v>
      </c>
      <c r="E90" s="20">
        <f t="shared" si="31"/>
        <v>0.81000000000001027</v>
      </c>
      <c r="F90" s="32" t="s">
        <v>29</v>
      </c>
      <c r="G90" s="20">
        <f t="shared" si="32"/>
        <v>131.1</v>
      </c>
      <c r="H90" s="20">
        <f t="shared" si="27"/>
        <v>131.5</v>
      </c>
      <c r="I90" s="20">
        <f>SUM(G90-H90)</f>
        <v>-0.40000000000000568</v>
      </c>
      <c r="J90" s="20">
        <f t="shared" si="29"/>
        <v>0.16000000000000456</v>
      </c>
      <c r="K90" s="32" t="s">
        <v>29</v>
      </c>
      <c r="L90" s="30" t="s">
        <v>59</v>
      </c>
      <c r="M90" s="30"/>
    </row>
    <row r="91" spans="1:13" ht="15">
      <c r="A91" s="6">
        <v>9</v>
      </c>
      <c r="B91" s="9">
        <v>68.7</v>
      </c>
      <c r="C91" s="21">
        <v>68.8</v>
      </c>
      <c r="D91" s="20">
        <f t="shared" si="30"/>
        <v>-9.9999999999994316E-2</v>
      </c>
      <c r="E91" s="20">
        <f t="shared" si="31"/>
        <v>9.999999999998864E-3</v>
      </c>
      <c r="F91" s="32" t="s">
        <v>29</v>
      </c>
      <c r="G91" s="20">
        <f t="shared" si="32"/>
        <v>137.5</v>
      </c>
      <c r="H91" s="20">
        <f t="shared" si="27"/>
        <v>138.5</v>
      </c>
      <c r="I91" s="20">
        <f t="shared" si="28"/>
        <v>-1</v>
      </c>
      <c r="J91" s="20">
        <f t="shared" si="29"/>
        <v>1</v>
      </c>
      <c r="K91" s="32" t="s">
        <v>29</v>
      </c>
      <c r="L91" s="4" t="s">
        <v>60</v>
      </c>
      <c r="M91" s="30"/>
    </row>
    <row r="92" spans="1:13" ht="15">
      <c r="A92" s="6">
        <v>10</v>
      </c>
      <c r="B92" s="9">
        <v>87.7</v>
      </c>
      <c r="C92" s="21">
        <v>87.6</v>
      </c>
      <c r="D92" s="20">
        <f t="shared" si="30"/>
        <v>0.10000000000000853</v>
      </c>
      <c r="E92" s="20">
        <f t="shared" si="31"/>
        <v>1.0000000000001705E-2</v>
      </c>
      <c r="F92" s="32" t="s">
        <v>28</v>
      </c>
      <c r="G92" s="20">
        <f t="shared" si="32"/>
        <v>175.3</v>
      </c>
      <c r="H92" s="20">
        <f t="shared" si="27"/>
        <v>177.2</v>
      </c>
      <c r="I92" s="20">
        <f t="shared" si="28"/>
        <v>-1.8999999999999773</v>
      </c>
      <c r="J92" s="20">
        <f t="shared" si="29"/>
        <v>3.6099999999999137</v>
      </c>
      <c r="K92" s="32" t="s">
        <v>29</v>
      </c>
      <c r="L92" s="29"/>
      <c r="M92" s="30"/>
    </row>
    <row r="93" spans="1:13">
      <c r="A93" s="6"/>
      <c r="B93" s="3"/>
      <c r="C93" s="20"/>
      <c r="D93" s="20"/>
      <c r="E93" s="26">
        <f>SUM(E83:E92)</f>
        <v>7.5999999999999774</v>
      </c>
      <c r="F93" s="32" t="s">
        <v>47</v>
      </c>
      <c r="G93" s="22">
        <f>SUM(G83:G92)</f>
        <v>1601.6</v>
      </c>
      <c r="H93" s="22">
        <f>SUM(H83:H91)</f>
        <v>1425.9</v>
      </c>
      <c r="I93" s="20"/>
      <c r="J93" s="26">
        <f>SUM(J83:J92)</f>
        <v>41.209999999999873</v>
      </c>
      <c r="K93" s="32" t="s">
        <v>50</v>
      </c>
      <c r="L93" s="30"/>
      <c r="M93" s="30"/>
    </row>
    <row r="94" spans="1:13">
      <c r="A94" s="6"/>
      <c r="B94" s="7"/>
      <c r="C94" s="22"/>
      <c r="D94" s="22"/>
      <c r="E94" s="22"/>
      <c r="F94" s="32" t="s">
        <v>48</v>
      </c>
      <c r="G94" s="22"/>
      <c r="H94" s="22"/>
      <c r="I94" s="22"/>
      <c r="J94" s="22"/>
      <c r="K94" s="32" t="s">
        <v>51</v>
      </c>
      <c r="L94" s="30"/>
      <c r="M94" s="30"/>
    </row>
    <row r="95" spans="1:13">
      <c r="A95" s="6"/>
      <c r="B95" s="3"/>
      <c r="C95" s="20"/>
      <c r="D95" s="20"/>
      <c r="E95" s="20"/>
      <c r="F95" s="32" t="s">
        <v>34</v>
      </c>
      <c r="G95" s="20"/>
      <c r="H95" s="20"/>
      <c r="I95" s="20"/>
      <c r="J95" s="20"/>
      <c r="K95" s="32" t="s">
        <v>52</v>
      </c>
      <c r="L95" s="30"/>
      <c r="M95" s="30"/>
    </row>
    <row r="96" spans="1:13">
      <c r="A96" s="6"/>
      <c r="B96" s="3"/>
      <c r="C96" s="20"/>
      <c r="D96" s="20"/>
      <c r="E96" s="20"/>
      <c r="F96" s="20"/>
      <c r="G96" s="20"/>
      <c r="H96" s="20"/>
      <c r="I96" s="20"/>
      <c r="J96" s="20"/>
      <c r="K96" s="20"/>
      <c r="L96" s="30"/>
      <c r="M96" s="30"/>
    </row>
    <row r="97" spans="3:13">
      <c r="C97" s="31"/>
      <c r="D97" s="31"/>
      <c r="E97" s="31"/>
      <c r="F97" s="31"/>
      <c r="G97" s="31"/>
      <c r="H97" s="31"/>
      <c r="I97" s="31"/>
      <c r="J97" s="31"/>
      <c r="K97" s="31"/>
      <c r="L97" s="24"/>
      <c r="M97" s="24"/>
    </row>
    <row r="98" spans="3:13">
      <c r="C98" s="31"/>
      <c r="D98" s="31"/>
      <c r="E98" s="31"/>
      <c r="F98" s="31"/>
      <c r="G98" s="31"/>
      <c r="H98" s="31"/>
      <c r="I98" s="31"/>
      <c r="J98" s="31"/>
      <c r="K98" s="31"/>
      <c r="L98" s="24"/>
      <c r="M98" s="24"/>
    </row>
    <row r="99" spans="3:13">
      <c r="C99" s="31"/>
      <c r="D99" s="31"/>
      <c r="E99" s="31"/>
      <c r="F99" s="31"/>
      <c r="G99" s="31"/>
      <c r="H99" s="31"/>
      <c r="I99" s="31"/>
      <c r="J99" s="31"/>
      <c r="K99" s="31"/>
      <c r="L99" s="24"/>
      <c r="M99" s="24"/>
    </row>
    <row r="100" spans="3:13">
      <c r="C100" s="31"/>
      <c r="D100" s="31"/>
      <c r="E100" s="31"/>
      <c r="F100" s="31"/>
      <c r="G100" s="31"/>
      <c r="H100" s="31"/>
      <c r="I100" s="31"/>
      <c r="J100" s="31"/>
      <c r="K100" s="31"/>
      <c r="L100" s="24"/>
      <c r="M100" s="24"/>
    </row>
    <row r="101" spans="3:13">
      <c r="C101" s="31"/>
      <c r="D101" s="31"/>
      <c r="E101" s="31"/>
      <c r="F101" s="31"/>
      <c r="G101" s="31"/>
      <c r="H101" s="31"/>
      <c r="I101" s="31"/>
      <c r="J101" s="31"/>
      <c r="K101" s="31"/>
      <c r="L101" s="24"/>
      <c r="M101" s="24"/>
    </row>
    <row r="102" spans="3:13">
      <c r="C102" s="31"/>
      <c r="D102" s="31"/>
      <c r="E102" s="31"/>
      <c r="F102" s="31"/>
      <c r="G102" s="31"/>
      <c r="H102" s="31"/>
      <c r="I102" s="31"/>
      <c r="J102" s="31"/>
      <c r="K102" s="31"/>
      <c r="L102" s="24"/>
      <c r="M102" s="24"/>
    </row>
    <row r="103" spans="3:13">
      <c r="C103" s="31"/>
      <c r="D103" s="31"/>
      <c r="E103" s="31"/>
      <c r="F103" s="31"/>
      <c r="G103" s="31"/>
      <c r="H103" s="31"/>
      <c r="I103" s="31"/>
      <c r="J103" s="31"/>
      <c r="K103" s="31"/>
      <c r="L103" s="24"/>
      <c r="M103" s="24"/>
    </row>
    <row r="104" spans="3:13">
      <c r="C104" s="31"/>
      <c r="D104" s="31"/>
      <c r="E104" s="31"/>
      <c r="F104" s="31"/>
      <c r="G104" s="31"/>
      <c r="H104" s="31"/>
      <c r="I104" s="31"/>
      <c r="J104" s="31"/>
      <c r="K104" s="31"/>
      <c r="L104" s="24"/>
      <c r="M104" s="24"/>
    </row>
    <row r="105" spans="3:13">
      <c r="C105" s="31"/>
      <c r="D105" s="31"/>
      <c r="E105" s="31"/>
      <c r="F105" s="31"/>
      <c r="G105" s="31"/>
      <c r="H105" s="31"/>
      <c r="I105" s="31"/>
      <c r="J105" s="31"/>
      <c r="K105" s="31"/>
      <c r="L105" s="24"/>
      <c r="M105" s="24"/>
    </row>
    <row r="106" spans="3:13">
      <c r="C106" s="31"/>
      <c r="D106" s="31"/>
      <c r="E106" s="31"/>
      <c r="F106" s="31"/>
      <c r="G106" s="31"/>
      <c r="H106" s="31"/>
      <c r="I106" s="31"/>
      <c r="J106" s="31"/>
      <c r="K106" s="31"/>
      <c r="L106" s="24"/>
      <c r="M106" s="24"/>
    </row>
    <row r="107" spans="3:13">
      <c r="C107" s="31"/>
      <c r="D107" s="31"/>
      <c r="E107" s="31"/>
      <c r="F107" s="31"/>
      <c r="G107" s="31"/>
      <c r="H107" s="31"/>
      <c r="I107" s="31"/>
      <c r="J107" s="31"/>
      <c r="K107" s="31"/>
      <c r="L107" s="24"/>
      <c r="M107" s="24"/>
    </row>
    <row r="108" spans="3:13">
      <c r="C108" s="31"/>
      <c r="D108" s="31"/>
      <c r="E108" s="31"/>
      <c r="F108" s="31"/>
      <c r="G108" s="31"/>
      <c r="H108" s="31"/>
      <c r="I108" s="31"/>
      <c r="J108" s="31"/>
      <c r="K108" s="31"/>
      <c r="L108" s="24"/>
      <c r="M108" s="24"/>
    </row>
    <row r="109" spans="3:13">
      <c r="C109" s="31"/>
      <c r="D109" s="31"/>
      <c r="E109" s="31"/>
      <c r="F109" s="31"/>
      <c r="G109" s="31"/>
      <c r="H109" s="31"/>
      <c r="I109" s="31"/>
      <c r="J109" s="31"/>
      <c r="K109" s="31"/>
      <c r="L109" s="24"/>
      <c r="M109" s="24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2013-05-27T05:53:20Z</dcterms:created>
  <dcterms:modified xsi:type="dcterms:W3CDTF">2013-06-10T10:59:06Z</dcterms:modified>
</cp:coreProperties>
</file>